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H419" i="7" l="1"/>
  <c r="I419" i="7" s="1"/>
  <c r="F419" i="7"/>
  <c r="G419" i="7" s="1"/>
  <c r="E419" i="7"/>
  <c r="D419" i="7"/>
  <c r="H418" i="7"/>
  <c r="I418" i="7" s="1"/>
  <c r="F418" i="7"/>
  <c r="G418" i="7" s="1"/>
  <c r="D418" i="7"/>
  <c r="E418" i="7" s="1"/>
  <c r="I417" i="7"/>
  <c r="H417" i="7"/>
  <c r="F417" i="7"/>
  <c r="G417" i="7" s="1"/>
  <c r="D417" i="7"/>
  <c r="E417" i="7" s="1"/>
  <c r="H416" i="7"/>
  <c r="I416" i="7" s="1"/>
  <c r="G416" i="7"/>
  <c r="F416" i="7"/>
  <c r="D416" i="7"/>
  <c r="E416" i="7" s="1"/>
  <c r="H415" i="7"/>
  <c r="I415" i="7" s="1"/>
  <c r="F415" i="7"/>
  <c r="G415" i="7" s="1"/>
  <c r="E415" i="7"/>
  <c r="D415" i="7"/>
  <c r="H414" i="7"/>
  <c r="I414" i="7" s="1"/>
  <c r="F414" i="7"/>
  <c r="G414" i="7" s="1"/>
  <c r="D414" i="7"/>
  <c r="E414" i="7" s="1"/>
  <c r="I413" i="7"/>
  <c r="H413" i="7"/>
  <c r="F413" i="7"/>
  <c r="G413" i="7" s="1"/>
  <c r="D413" i="7"/>
  <c r="E413" i="7" s="1"/>
  <c r="H412" i="7"/>
  <c r="I412" i="7" s="1"/>
  <c r="G412" i="7"/>
  <c r="F412" i="7"/>
  <c r="D412" i="7"/>
  <c r="E412" i="7" s="1"/>
  <c r="H411" i="7"/>
  <c r="I411" i="7" s="1"/>
  <c r="F411" i="7"/>
  <c r="G411" i="7" s="1"/>
  <c r="E411" i="7"/>
  <c r="D411" i="7"/>
  <c r="H410" i="7"/>
  <c r="I410" i="7" s="1"/>
  <c r="F410" i="7"/>
  <c r="G410" i="7" s="1"/>
  <c r="D410" i="7"/>
  <c r="E410" i="7" s="1"/>
  <c r="I409" i="7"/>
  <c r="H409" i="7"/>
  <c r="F409" i="7"/>
  <c r="G409" i="7" s="1"/>
  <c r="D409" i="7"/>
  <c r="E409" i="7" s="1"/>
  <c r="H408" i="7"/>
  <c r="I408" i="7" s="1"/>
  <c r="G408" i="7"/>
  <c r="F408" i="7"/>
  <c r="D408" i="7"/>
  <c r="E408" i="7" s="1"/>
  <c r="H407" i="7"/>
  <c r="I407" i="7" s="1"/>
  <c r="F407" i="7"/>
  <c r="G407" i="7" s="1"/>
  <c r="E407" i="7"/>
  <c r="D407" i="7"/>
  <c r="H406" i="7"/>
  <c r="I406" i="7" s="1"/>
  <c r="F406" i="7"/>
  <c r="G406" i="7" s="1"/>
  <c r="D406" i="7"/>
  <c r="E406" i="7" s="1"/>
  <c r="I405" i="7"/>
  <c r="H405" i="7"/>
  <c r="F405" i="7"/>
  <c r="G405" i="7" s="1"/>
  <c r="D405" i="7"/>
  <c r="E405" i="7" s="1"/>
  <c r="H404" i="7"/>
  <c r="I404" i="7" s="1"/>
  <c r="G404" i="7"/>
  <c r="F404" i="7"/>
  <c r="D404" i="7"/>
  <c r="E404" i="7" s="1"/>
  <c r="H403" i="7"/>
  <c r="I403" i="7" s="1"/>
  <c r="F403" i="7"/>
  <c r="G403" i="7" s="1"/>
  <c r="E403" i="7"/>
  <c r="D403" i="7"/>
  <c r="H402" i="7"/>
  <c r="I402" i="7" s="1"/>
  <c r="F402" i="7"/>
  <c r="G402" i="7" s="1"/>
  <c r="D402" i="7"/>
  <c r="E402" i="7" s="1"/>
  <c r="I401" i="7"/>
  <c r="H401" i="7"/>
  <c r="F401" i="7"/>
  <c r="G401" i="7" s="1"/>
  <c r="D401" i="7"/>
  <c r="E401" i="7" s="1"/>
  <c r="H400" i="7"/>
  <c r="I400" i="7" s="1"/>
  <c r="G400" i="7"/>
  <c r="F400" i="7"/>
  <c r="D400" i="7"/>
  <c r="E400" i="7" s="1"/>
  <c r="H399" i="7"/>
  <c r="I399" i="7" s="1"/>
  <c r="F399" i="7"/>
  <c r="G399" i="7" s="1"/>
  <c r="E399" i="7"/>
  <c r="D399" i="7"/>
  <c r="H398" i="7"/>
  <c r="I398" i="7" s="1"/>
  <c r="F398" i="7"/>
  <c r="G398" i="7" s="1"/>
  <c r="D398" i="7"/>
  <c r="E398" i="7" s="1"/>
  <c r="E47" i="1" l="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46" i="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E52" i="11"/>
  <c r="F53" i="11"/>
  <c r="E54" i="11"/>
  <c r="E55" i="11"/>
  <c r="E56" i="11"/>
  <c r="E57" i="11"/>
  <c r="E68" i="11"/>
  <c r="E59" i="11"/>
  <c r="E58" i="11"/>
  <c r="E60" i="11"/>
  <c r="E61" i="11"/>
  <c r="E62" i="11"/>
  <c r="E63" i="11"/>
  <c r="E64" i="11"/>
  <c r="E65" i="11"/>
  <c r="E66" i="11"/>
  <c r="E67"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<sst xmlns="http://schemas.openxmlformats.org/spreadsheetml/2006/main" count="2521" uniqueCount="666">
  <si>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</si>
  <si>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</si>
  <si>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</si>
  <si>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</si>
  <si>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</si>
  <si>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</si>
  <si>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</si>
  <si>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</si>
  <si>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</si>
  <si>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</si>
  <si>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</si>
  <si>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</si>
  <si>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</si>
  <si>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</si>
  <si>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</si>
  <si>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</si>
  <si>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</si>
  <si>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</si>
  <si>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</si>
  <si>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</si>
  <si>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</si>
  <si>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</si>
  <si>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</si>
  <si>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</si>
  <si>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</si>
  <si>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</si>
  <si>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</si>
  <si>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</si>
  <si>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</si>
  <si>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</si>
  <si>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</si>
  <si>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</si>
  <si>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</si>
  <si>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</si>
  <si>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</si>
  <si>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</si>
  <si>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</si>
  <si>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</si>
  <si>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</si>
  <si>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</si>
  <si>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</si>
  <si>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</si>
  <si>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</si>
  <si>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</si>
  <si>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</si>
  <si>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</si>
  <si>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</si>
  <si>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</si>
  <si>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</si>
  <si>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</si>
  <si>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</si>
  <si>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</si>
  <si>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</si>
  <si>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</si>
  <si>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</si>
  <si>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</si>
  <si>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</si>
  <si>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</si>
  <si>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</si>
  <si>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</si>
  <si>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</si>
  <si>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</si>
  <si>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</si>
  <si>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</si>
  <si>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</si>
  <si>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</si>
  <si>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</si>
  <si>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</si>
  <si>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</si>
  <si>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</si>
  <si>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</si>
  <si>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</si>
  <si>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</si>
  <si>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</si>
  <si>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</si>
  <si>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</si>
  <si>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</si>
  <si>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</si>
  <si>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</si>
  <si>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</si>
  <si>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</si>
  <si>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</si>
  <si>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</si>
  <si>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</si>
  <si>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</si>
  <si>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</si>
  <si>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</si>
  <si>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</si>
  <si>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</si>
  <si>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</si>
  <si>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</si>
  <si>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</si>
  <si>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</si>
  <si>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</si>
  <si>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</si>
  <si>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</si>
  <si>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</si>
  <si>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</si>
  <si>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14-15%</t>
  </si>
  <si>
    <t>18-21%</t>
  </si>
  <si>
    <t>19-23%</t>
  </si>
  <si>
    <t>14-16%</t>
  </si>
  <si>
    <t>12-15%</t>
  </si>
  <si>
    <t>16-18%</t>
  </si>
  <si>
    <t>17-18%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</si>
  <si>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</si>
  <si>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</si>
  <si>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</si>
  <si>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</si>
  <si>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</si>
  <si>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</si>
  <si>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</si>
  <si>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</si>
  <si>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</si>
  <si>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</si>
  <si>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</si>
  <si>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</si>
  <si>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</si>
  <si>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</si>
  <si>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</si>
  <si>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</si>
  <si>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</si>
  <si>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</si>
  <si>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</si>
  <si>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</si>
  <si>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</si>
  <si>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</si>
  <si>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</si>
  <si>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</si>
  <si>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</si>
  <si>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</si>
  <si>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</si>
  <si>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</si>
  <si>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</si>
  <si>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</si>
  <si>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</si>
  <si>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</si>
  <si>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</si>
  <si>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</si>
  <si>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</si>
  <si>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</si>
  <si>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</si>
  <si>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</si>
  <si>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</si>
  <si>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</si>
  <si>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</si>
  <si>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</si>
  <si>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</si>
  <si>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</si>
  <si>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</si>
  <si>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</si>
  <si>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</si>
  <si>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</si>
  <si>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</si>
  <si>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</si>
  <si>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</si>
  <si>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</si>
  <si>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</si>
  <si>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</si>
  <si>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</si>
  <si>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</si>
  <si>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</si>
  <si>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</si>
  <si>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</si>
  <si>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</si>
  <si>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</si>
  <si>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</si>
  <si>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</si>
  <si>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</si>
  <si>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</si>
  <si>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</si>
  <si>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</si>
  <si>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</si>
  <si>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</si>
  <si>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</si>
  <si>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</si>
  <si>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</si>
  <si>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</si>
  <si>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</si>
  <si>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</si>
  <si>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</si>
  <si>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</si>
  <si>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</si>
  <si>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</si>
  <si>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</si>
  <si>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</si>
  <si>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</si>
  <si>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</si>
  <si>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</si>
  <si>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</si>
  <si>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</si>
  <si>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</si>
  <si>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</si>
  <si>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</si>
  <si>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</si>
  <si>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</si>
  <si>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</si>
  <si>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</si>
  <si>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</si>
  <si>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</si>
  <si>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</si>
  <si>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</si>
  <si>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</si>
  <si>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</si>
  <si>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</si>
  <si>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</si>
  <si>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</si>
  <si>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</si>
  <si>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</si>
  <si>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</si>
  <si>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</si>
  <si>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</si>
  <si>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</si>
  <si>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</si>
  <si>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</si>
  <si>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</si>
  <si>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</si>
  <si>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</si>
  <si>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</si>
  <si>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</si>
  <si>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</si>
  <si>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</si>
  <si>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</si>
  <si>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</si>
  <si>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</si>
  <si>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</si>
  <si>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</si>
  <si>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</si>
  <si>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</si>
  <si>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</si>
  <si>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</si>
  <si>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</si>
  <si>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</si>
  <si>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</si>
  <si>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</si>
  <si>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</si>
  <si>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</si>
  <si>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</si>
  <si>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</si>
  <si>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</si>
  <si>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</si>
  <si>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</si>
  <si>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</si>
  <si>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</si>
  <si>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</si>
  <si>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</si>
  <si>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</si>
  <si>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</si>
  <si>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</si>
  <si>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</si>
  <si>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</si>
  <si>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</si>
  <si>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</si>
  <si>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</si>
  <si>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</si>
  <si>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</si>
  <si>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</si>
  <si>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</si>
  <si>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</si>
  <si>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</si>
  <si>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</si>
  <si>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</si>
  <si>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</si>
  <si>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</si>
  <si>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</si>
  <si>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</si>
  <si>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</si>
  <si>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</si>
  <si>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</si>
  <si>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</si>
  <si>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</si>
  <si>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</si>
  <si>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</si>
  <si>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</si>
  <si>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</si>
  <si>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</si>
  <si>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</si>
  <si>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</si>
  <si>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</si>
  <si>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</si>
  <si>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</si>
  <si>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</si>
  <si>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</si>
  <si>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</si>
  <si>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</si>
  <si>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0.1 Morris County Basic Needs Overview</t>
  </si>
  <si>
    <t>Morris Total</t>
  </si>
  <si>
    <t>Morris County</t>
  </si>
  <si>
    <t>11.4. Morris county juvenile arrest rate, 2012-2016</t>
  </si>
  <si>
    <t>14.1. Morris county mental health services (programs), 2017</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</si>
  <si>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</si>
  <si>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t>
    </r>
  </si>
  <si>
    <t>Boonton Town</t>
  </si>
  <si>
    <t>Boonton Twp</t>
  </si>
  <si>
    <t>Butler</t>
  </si>
  <si>
    <t>Chatham Boro</t>
  </si>
  <si>
    <t>Chatham Twp</t>
  </si>
  <si>
    <t>Chester Boro</t>
  </si>
  <si>
    <t>Chester Twp</t>
  </si>
  <si>
    <t>Denville</t>
  </si>
  <si>
    <t>Dover</t>
  </si>
  <si>
    <t>East Hanover</t>
  </si>
  <si>
    <t>Florham Park</t>
  </si>
  <si>
    <t>Hanover</t>
  </si>
  <si>
    <t>Harding</t>
  </si>
  <si>
    <t>Jefferson</t>
  </si>
  <si>
    <t>Kinnelon</t>
  </si>
  <si>
    <t>Lincoln Park</t>
  </si>
  <si>
    <t>Long Hill</t>
  </si>
  <si>
    <t>Madison</t>
  </si>
  <si>
    <t>Mendham Boro</t>
  </si>
  <si>
    <t>Mendham Twp</t>
  </si>
  <si>
    <t xml:space="preserve">Mine Hill </t>
  </si>
  <si>
    <t>Montville</t>
  </si>
  <si>
    <t>Morris Plains</t>
  </si>
  <si>
    <t>Morristown</t>
  </si>
  <si>
    <t>Mountain Lakes</t>
  </si>
  <si>
    <t>Mount Arlington</t>
  </si>
  <si>
    <t>Mount Olive</t>
  </si>
  <si>
    <t>Netcong</t>
  </si>
  <si>
    <t>Parsippany-Troy Hills</t>
  </si>
  <si>
    <t>Pequannock</t>
  </si>
  <si>
    <t>Randolph</t>
  </si>
  <si>
    <t>Riverdale</t>
  </si>
  <si>
    <t>Rockaway Boro</t>
  </si>
  <si>
    <t>Rockaway Twp</t>
  </si>
  <si>
    <t>Roxbury</t>
  </si>
  <si>
    <t>Washington</t>
  </si>
  <si>
    <t>Wharton</t>
  </si>
  <si>
    <t>Victory Gradens</t>
  </si>
  <si>
    <t>16-17%</t>
  </si>
  <si>
    <t>Boonton town</t>
  </si>
  <si>
    <t>Butler borough</t>
  </si>
  <si>
    <t>Chatham borough</t>
  </si>
  <si>
    <t>Chester borough</t>
  </si>
  <si>
    <t>Denville Twp</t>
  </si>
  <si>
    <t>Dover town</t>
  </si>
  <si>
    <t>East Hanover Twp</t>
  </si>
  <si>
    <t>Florham Park borough</t>
  </si>
  <si>
    <t>Hanover Twp</t>
  </si>
  <si>
    <t>Harding Twp</t>
  </si>
  <si>
    <t>Jefferson Twp</t>
  </si>
  <si>
    <t>Kinnelon borough</t>
  </si>
  <si>
    <t>Lincoln Park borough</t>
  </si>
  <si>
    <t>Long Hill Twp</t>
  </si>
  <si>
    <t>Madison borough</t>
  </si>
  <si>
    <t>Mendham borough</t>
  </si>
  <si>
    <t>Mine Hill Twp</t>
  </si>
  <si>
    <t>Montville Twp</t>
  </si>
  <si>
    <t>Morris Twp</t>
  </si>
  <si>
    <t>Morris Plains borough</t>
  </si>
  <si>
    <t>Mountain Lakes borough</t>
  </si>
  <si>
    <t>Mount Olive Twp</t>
  </si>
  <si>
    <t>Netcong borough</t>
  </si>
  <si>
    <t>Parsippany-Troy Hills Twp</t>
  </si>
  <si>
    <t>Pequannock Twp</t>
  </si>
  <si>
    <t>Riverdale borough</t>
  </si>
  <si>
    <t>Rockaway borough</t>
  </si>
  <si>
    <t>Roxbury Twp</t>
  </si>
  <si>
    <t>Victory Gardens borough</t>
  </si>
  <si>
    <t>Washington Twp</t>
  </si>
  <si>
    <t>Wharton borough</t>
  </si>
  <si>
    <t xml:space="preserve">Boonton Town </t>
  </si>
  <si>
    <t xml:space="preserve">Boonton Twp. </t>
  </si>
  <si>
    <t xml:space="preserve">Butler Boro </t>
  </si>
  <si>
    <t xml:space="preserve">Chatham Boro </t>
  </si>
  <si>
    <t xml:space="preserve">Chatham Twp. </t>
  </si>
  <si>
    <t xml:space="preserve">Chester Boro </t>
  </si>
  <si>
    <t xml:space="preserve">Chester Twp. </t>
  </si>
  <si>
    <t xml:space="preserve">Denville Twp. </t>
  </si>
  <si>
    <t xml:space="preserve">Dover Town </t>
  </si>
  <si>
    <t xml:space="preserve">East Hanover </t>
  </si>
  <si>
    <t xml:space="preserve">Florham Park </t>
  </si>
  <si>
    <t xml:space="preserve">Hanover Twp. </t>
  </si>
  <si>
    <t xml:space="preserve">Harding Twp. </t>
  </si>
  <si>
    <t xml:space="preserve">Jefferson Twp. </t>
  </si>
  <si>
    <t xml:space="preserve">Kinnelon Boro </t>
  </si>
  <si>
    <t xml:space="preserve">Lincoln Park </t>
  </si>
  <si>
    <t xml:space="preserve">Long Hill Twp. </t>
  </si>
  <si>
    <t xml:space="preserve">Madison Boro </t>
  </si>
  <si>
    <t xml:space="preserve">Mendham Boro </t>
  </si>
  <si>
    <t xml:space="preserve">Mendham Twp. </t>
  </si>
  <si>
    <t xml:space="preserve">Mine Hill Twp. </t>
  </si>
  <si>
    <t xml:space="preserve">Montville Twp. </t>
  </si>
  <si>
    <t xml:space="preserve">Morris Plains </t>
  </si>
  <si>
    <t xml:space="preserve">Morris Twp. </t>
  </si>
  <si>
    <t xml:space="preserve">Morristown Town </t>
  </si>
  <si>
    <t xml:space="preserve">Mount Arlington </t>
  </si>
  <si>
    <t xml:space="preserve">Mount Olive </t>
  </si>
  <si>
    <t xml:space="preserve">Mountain Lakes </t>
  </si>
  <si>
    <t xml:space="preserve">Netcong Boro </t>
  </si>
  <si>
    <t xml:space="preserve">Pequannock </t>
  </si>
  <si>
    <t xml:space="preserve">Randolph Twp. </t>
  </si>
  <si>
    <t xml:space="preserve">Riverdale Boro </t>
  </si>
  <si>
    <t xml:space="preserve">Rockaway Boro </t>
  </si>
  <si>
    <t xml:space="preserve">Rockaway Twp. </t>
  </si>
  <si>
    <t xml:space="preserve">Roxbury Twp. </t>
  </si>
  <si>
    <t xml:space="preserve">Victory Gardens </t>
  </si>
  <si>
    <t>30*</t>
  </si>
  <si>
    <t xml:space="preserve">Washington Twp. </t>
  </si>
  <si>
    <t>68*</t>
  </si>
  <si>
    <t>Wharton Boro</t>
  </si>
  <si>
    <t>46*</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</si>
  <si>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</si>
  <si>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</si>
  <si>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</si>
  <si>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</si>
  <si>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</si>
  <si>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</si>
  <si>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</si>
  <si>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</si>
  <si>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</si>
  <si>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</si>
  <si>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</si>
  <si>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</si>
  <si>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</si>
  <si>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</si>
  <si>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</si>
  <si>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</si>
  <si>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</si>
  <si>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</si>
  <si>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</si>
  <si>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</si>
  <si>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</si>
  <si>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</si>
  <si>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</si>
  <si>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</si>
  <si>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</si>
  <si>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</si>
  <si>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</si>
  <si>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</si>
  <si>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</si>
  <si>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US avg. 5.7%</t>
  </si>
  <si>
    <t>Adults county copy</t>
  </si>
  <si>
    <t>NJ Rate 10</t>
  </si>
  <si>
    <t>NJ % change -12%</t>
  </si>
  <si>
    <t>NJ Overall 12.1%</t>
  </si>
  <si>
    <t>NJ Overall 14.8%</t>
  </si>
  <si>
    <t>Copy County</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</si>
  <si>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</si>
  <si>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</si>
  <si>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</si>
  <si>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</si>
  <si>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</si>
  <si>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</si>
  <si>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</si>
  <si>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</si>
  <si>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</si>
  <si>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</si>
  <si>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</si>
  <si>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</si>
  <si>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</si>
  <si>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</si>
  <si>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</si>
  <si>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</si>
  <si>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</si>
  <si>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</si>
  <si>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</si>
  <si>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</si>
  <si>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</si>
  <si>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</si>
  <si>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</si>
  <si>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</si>
  <si>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</si>
  <si>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</si>
  <si>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</si>
  <si>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</si>
  <si>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</si>
  <si>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</si>
  <si>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</si>
  <si>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</si>
  <si>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</si>
  <si>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</si>
  <si>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</si>
  <si>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</si>
  <si>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</si>
  <si>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</si>
  <si>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</si>
  <si>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</si>
  <si>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</si>
  <si>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</si>
  <si>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</si>
  <si>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</si>
  <si>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</si>
  <si>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</si>
  <si>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</si>
  <si>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</si>
  <si>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</si>
  <si>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</si>
  <si>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</si>
  <si>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</si>
  <si>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</si>
  <si>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</si>
  <si>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</si>
  <si>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</si>
  <si>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Contempt of Court</t>
  </si>
  <si>
    <t>Other Crime Causing SBI</t>
  </si>
  <si>
    <t>Cyber Harassment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</si>
  <si>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</si>
  <si>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</si>
  <si>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</si>
  <si>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</si>
  <si>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</si>
  <si>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Morris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</si>
  <si>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</si>
  <si>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</si>
  <si>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</si>
  <si>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</si>
  <si>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</si>
  <si>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</si>
  <si>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Source: Selected characteristics by native and foreign born populations. American Community Survey 1-yr estimates. 2015-2019.</t>
  </si>
  <si>
    <t xml:space="preserve">Source/Info: CHILDREN CHARACTERISTICS, 2019 American Community Survey 1-Year Estimates. Table S0901. Data over time not provided as suggested by HSAC team.
Data are available for 5-year span. Each chart reflects the proportion of children in each age group out of the total # of children in the county  (# per age group/total # of children)*100.
</t>
  </si>
  <si>
    <t>Population_Under18_2019</t>
  </si>
  <si>
    <t xml:space="preserve">Source: American Community Survey (US Census), 2019 data. CHILDREN CHARACTERISTICS and Population Under 18 Years of Age, 2019 American Community Survey 1-Year Estimates. Tables S0901 and B09001. </t>
  </si>
  <si>
    <t>Note. The number of children estimated to be in group settings across the state (6,253 of children or 0.32% of total youth of population) is not included above.</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</si>
  <si>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</si>
  <si>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</si>
  <si>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</si>
  <si>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</si>
  <si>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</si>
  <si>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Morris county municipality poverty rate of families with children &lt; 18  (in the past 12 months), 2019</t>
  </si>
  <si>
    <t>Source: Selected economic characteristics. American Community Survey 5-yr estimates. 2019.</t>
  </si>
  <si>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</si>
  <si>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</si>
  <si>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Source: American Community Survey (US Census), 2019 data. Income in the past 12 months (in 2019 inflation adjusted dollars)</t>
  </si>
  <si>
    <t>Source: American Community Survey (US Census), 2015-2019 data. Income in the past 12 months (in 2019 inflation adjusted dollars)</t>
  </si>
  <si>
    <t>4.3. Morris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</si>
  <si>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</si>
  <si>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rFont val="Calibri"/>
        <family val="2"/>
        <scheme val="minor"/>
      </rPr>
      <t>Info</t>
    </r>
    <r>
      <rPr>
        <sz val="9"/>
        <rFont val="Calibri"/>
        <family val="2"/>
        <scheme val="minor"/>
      </rPr>
      <t>: Severe housing cost burden defined as percentage of households that spend 50% or more of their household income on housing per RWJ 2020 County Health Rankings which are based on 2014-2018 data. Error not available for the United States or New Jersey.</t>
    </r>
  </si>
  <si>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</si>
  <si>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</si>
  <si>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6.1 Food Insecurity (%) across counties, 2018</t>
  </si>
  <si>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</si>
  <si>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</si>
  <si>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</si>
  <si>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</si>
  <si>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</si>
  <si>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</si>
  <si>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</si>
  <si>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</si>
  <si>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</si>
  <si>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</si>
  <si>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</si>
  <si>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t>9.1. Proportion of NJ county minors with no health insurance coverage, 2019</t>
  </si>
  <si>
    <t>Source: 2019 data. Selected economic characteristics. American Community Survey 1-yr estimates. 2015-2019. American Community Survey.</t>
  </si>
  <si>
    <t>9.3. Proportion of Morris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</si>
  <si>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</si>
  <si>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</si>
  <si>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</si>
  <si>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</si>
  <si>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</si>
  <si>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</si>
  <si>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Source: New Jersey Annual Immunization Status Reports, 2014-2020</t>
  </si>
  <si>
    <t>9.7 Reports of late or lack of prenatal care, by County, 2018-2019</t>
  </si>
  <si>
    <t>10.1. NJ county average weekly wage ($) by quarter, 2019</t>
  </si>
  <si>
    <t>10.2. Morris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</si>
  <si>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</si>
  <si>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</si>
  <si>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</si>
  <si>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</si>
  <si>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2019 American Community Survey, 5-yr estimates</t>
  </si>
  <si>
    <t>Source: American Community Survey. Table DP03. Selected economic characteristics. 2015-19 American Community Survey, 1-yr estimates</t>
  </si>
  <si>
    <t>10.8 Morris county municipalities median Income by Sex, 2019</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</si>
  <si>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</si>
  <si>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</si>
  <si>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</si>
  <si>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https://www.njsp.org/ucr/uniform-crime-reports.shtml </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</si>
  <si>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</si>
  <si>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</si>
  <si>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</si>
  <si>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</si>
  <si>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Morris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</si>
  <si>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</si>
  <si>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</si>
  <si>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</si>
  <si>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(2019-2018)/2018=Percent Change</t>
    </r>
  </si>
  <si>
    <t>13.5. Proportion of substances (percentage) identified at substance abuse treatment center admissions across NJ counties, 2018</t>
  </si>
  <si>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</si>
  <si>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</si>
  <si>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</si>
  <si>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</si>
  <si>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</si>
  <si>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 There was a difference in the reporting of the numbers for 2015 in the 2014-2015 report and the  2015-2016 report.</t>
  </si>
  <si>
    <t>*Salem County did not have 2019 1-year ACS estimates available for English-Only Speakers. 5-year ACS estimates were used for Salem county’s 2019 % of English-Only Speakers.</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</si>
  <si>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</si>
  <si>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NJ avg 23%</t>
  </si>
  <si>
    <t>NJ avg 68%</t>
  </si>
  <si>
    <t>Morris County avg 75.6</t>
  </si>
  <si>
    <t>Morris county avg 19.3</t>
  </si>
  <si>
    <t>Under 3 years</t>
  </si>
  <si>
    <t>3 and 4 years</t>
  </si>
  <si>
    <t>5 years</t>
  </si>
  <si>
    <t>6 to 8 years</t>
  </si>
  <si>
    <t>9 to 11 years</t>
  </si>
  <si>
    <t>12 to 14 years</t>
  </si>
  <si>
    <t>15 to 17 years</t>
  </si>
  <si>
    <t>Total in households &lt;18</t>
  </si>
  <si>
    <t>Copy County Total 2</t>
  </si>
  <si>
    <t>US 14%</t>
  </si>
  <si>
    <t>NJ 10%</t>
  </si>
  <si>
    <t>Morris median $115,527</t>
  </si>
  <si>
    <t>NJ Avg. 19%</t>
  </si>
  <si>
    <t>17-19%</t>
  </si>
  <si>
    <t>19-20%</t>
  </si>
  <si>
    <t>20-21%</t>
  </si>
  <si>
    <t>20-22%</t>
  </si>
  <si>
    <t>21-23%</t>
  </si>
  <si>
    <t>24-26%</t>
  </si>
  <si>
    <t>15-16%</t>
  </si>
  <si>
    <t>US avg. 11.5%</t>
  </si>
  <si>
    <t>NJ avg. 8.7%</t>
  </si>
  <si>
    <t>Infant County Copy</t>
  </si>
  <si>
    <t>PreK County Copy</t>
  </si>
  <si>
    <t>US avg. 27.6</t>
  </si>
  <si>
    <t>NJ avg. 33.1</t>
  </si>
  <si>
    <t>Morris county avg 31.5</t>
  </si>
  <si>
    <t>NJ avg. 4.3%</t>
  </si>
  <si>
    <t>Morris County avg 2.3</t>
  </si>
  <si>
    <t>Children County Copy</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</si>
  <si>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</si>
  <si>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</si>
  <si>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</si>
  <si>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</si>
  <si>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</si>
  <si>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</si>
  <si>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Union</t>
    </r>
  </si>
  <si>
    <r>
      <rPr>
        <sz val="8"/>
        <color rgb="FF333333"/>
        <rFont val="Arial"/>
        <family val="2"/>
      </rPr>
      <t>Bergen</t>
    </r>
  </si>
  <si>
    <r>
      <rPr>
        <sz val="8"/>
        <color rgb="FF333333"/>
        <rFont val="Arial"/>
        <family val="2"/>
      </rPr>
      <t>Mercer</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</si>
  <si>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</si>
  <si>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</si>
  <si>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</si>
  <si>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</si>
  <si>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</si>
  <si>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</si>
  <si>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</si>
  <si>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</si>
  <si>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</si>
  <si>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</si>
  <si>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</si>
  <si>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</si>
  <si>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Morris</t>
    </r>
  </si>
  <si>
    <t>Immunization Rate Actual</t>
  </si>
  <si>
    <t>NJ avg. 94.4%</t>
  </si>
  <si>
    <t>Jun</t>
  </si>
  <si>
    <t>NJ Median 5.5%</t>
  </si>
  <si>
    <t>Males Copy County</t>
  </si>
  <si>
    <t>Females Copy County</t>
  </si>
  <si>
    <t>Criminal Sexual Contact</t>
  </si>
  <si>
    <t>Criminal Coercion</t>
  </si>
  <si>
    <t>Sexual Assault</t>
  </si>
  <si>
    <t>Terroristic Threats</t>
  </si>
  <si>
    <t>Source: American Community Survey (US Census), 2019 data. CHILDREN CHARACTERISTICS, 2019 American Community Survey 5-Year Estimates. Table S0901 and Table B09001.</t>
  </si>
  <si>
    <t>2018 Copy This County</t>
  </si>
  <si>
    <t>2019 Copy This County</t>
  </si>
  <si>
    <t>Dover Town</t>
  </si>
  <si>
    <t>11. Community Safety</t>
  </si>
  <si>
    <t>Morris County avg 4.5</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</si>
  <si>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</si>
  <si>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</si>
  <si>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</si>
  <si>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</si>
  <si>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</si>
  <si>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</si>
  <si>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</si>
  <si>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NJ -3% change</t>
  </si>
  <si>
    <t>0.2 Morris County Service Needs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</si>
</sst>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5">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b/>
      <sz val="11"/>
      <color rgb="FF000000"/>
      <name val="Calibri"/>
      <family val="2"/>
      <scheme val="minor"/>
    </font>
    <font>
      <i/>
      <sz val="11"/>
      <name val="Calibri"/>
      <family val="2"/>
      <scheme val="minor"/>
    </font>
    <font>
      <b/>
      <sz val="10"/>
      <color rgb="FF606060"/>
      <name val="Calibri"/>
      <family val="2"/>
      <scheme val="minor"/>
    </font>
    <font>
      <b/>
      <sz val="9"/>
      <name val="Calibri"/>
      <family val="2"/>
      <scheme val="minor"/>
    </font>
    <font>
      <sz val="12"/>
      <color theme="1"/>
      <name val="Calibri"/>
      <family val="2"/>
      <scheme val="minor"/>
    </font>
    <font>
      <sz val="10"/>
      <color rgb="FF000000"/>
      <name val="Times New Roman"/>
      <family val="1"/>
    </font>
    <font>
      <sz val="9"/>
      <color rgb="FF333333"/>
      <name val="Arial"/>
      <family val="2"/>
    </font>
    <font>
      <sz val="8"/>
      <name val="Arial"/>
      <family val="2"/>
    </font>
    <font>
      <sz val="8"/>
      <color rgb="FF333333"/>
      <name val="Arial"/>
      <family val="2"/>
    </font>
    <font>
      <b/>
      <sz val="8"/>
      <name val="Arial"/>
      <family val="2"/>
    </font>
    <font>
      <b/>
      <sz val="8"/>
      <color rgb="FF333333"/>
      <name val="Arial"/>
      <family val="2"/>
    </font>
    <font>
      <b/>
      <sz val="9"/>
      <color rgb="FF333333"/>
      <name val="Arial"/>
      <family val="2"/>
    </font>
    <font>
      <i/>
      <sz val="11"/>
      <color rgb="FF000000"/>
      <name val="Calibri"/>
      <family val="2"/>
      <scheme val="minor"/>
    </font>
    <font>
      <b/>
      <sz val="8"/>
      <color rgb="FF000000"/>
      <name val="Tahoma"/>
      <family val="2"/>
    </font>
    <font>
      <sz val="9"/>
      <color rgb="FF000000"/>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4" tint="0.79998168889431442"/>
      </patternFill>
    </fill>
  </fills>
  <borders count="13">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rgb="FFD3D3D3"/>
      </left>
      <right style="thin">
        <color rgb="FFD3D3D3"/>
      </right>
      <top style="thin">
        <color rgb="FFD3D3D3"/>
      </top>
      <bottom style="thin">
        <color rgb="FFD3D3D3"/>
      </bottom>
      <diagonal/>
    </border>
  </borders>
  <cellStyleXfs count="57">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43" fontId="4" fillId="0" borderId="0" applyFont="0" applyFill="0" applyBorder="0" applyAlignment="0" applyProtection="0"/>
    <xf numFmtId="0" fontId="44" fillId="0" borderId="0" applyNumberFormat="0" applyFill="0" applyBorder="0" applyAlignment="0" applyProtection="0"/>
    <xf numFmtId="0" fontId="45" fillId="0" borderId="2" applyNumberFormat="0" applyFill="0" applyAlignment="0" applyProtection="0"/>
    <xf numFmtId="0" fontId="46" fillId="0" borderId="3" applyNumberFormat="0" applyFill="0" applyAlignment="0" applyProtection="0"/>
    <xf numFmtId="0" fontId="47" fillId="0" borderId="4"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0" fillId="10" borderId="0" applyNumberFormat="0" applyBorder="0" applyAlignment="0" applyProtection="0"/>
    <xf numFmtId="0" fontId="51" fillId="11" borderId="5" applyNumberFormat="0" applyAlignment="0" applyProtection="0"/>
    <xf numFmtId="0" fontId="52" fillId="12" borderId="6" applyNumberFormat="0" applyAlignment="0" applyProtection="0"/>
    <xf numFmtId="0" fontId="53" fillId="12" borderId="5" applyNumberFormat="0" applyAlignment="0" applyProtection="0"/>
    <xf numFmtId="0" fontId="54" fillId="0" borderId="7" applyNumberFormat="0" applyFill="0" applyAlignment="0" applyProtection="0"/>
    <xf numFmtId="0" fontId="55" fillId="13" borderId="8" applyNumberFormat="0" applyAlignment="0" applyProtection="0"/>
    <xf numFmtId="0" fontId="56" fillId="0" borderId="0" applyNumberFormat="0" applyFill="0" applyBorder="0" applyAlignment="0" applyProtection="0"/>
    <xf numFmtId="0" fontId="4" fillId="14" borderId="9" applyNumberFormat="0" applyFont="0" applyAlignment="0" applyProtection="0"/>
    <xf numFmtId="0" fontId="57" fillId="0" borderId="0" applyNumberFormat="0" applyFill="0" applyBorder="0" applyAlignment="0" applyProtection="0"/>
    <xf numFmtId="0" fontId="1" fillId="0" borderId="10" applyNumberFormat="0" applyFill="0" applyAlignment="0" applyProtection="0"/>
    <xf numFmtId="0" fontId="58"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58" fillId="38" borderId="0" applyNumberFormat="0" applyBorder="0" applyAlignment="0" applyProtection="0"/>
    <xf numFmtId="0" fontId="64" fillId="0" borderId="0"/>
    <xf numFmtId="0" fontId="4" fillId="0" borderId="0"/>
    <xf numFmtId="9" fontId="4" fillId="0" borderId="0" applyFont="0" applyFill="0" applyBorder="0" applyAlignment="0" applyProtection="0"/>
    <xf numFmtId="44" fontId="64" fillId="0" borderId="0" applyFont="0" applyFill="0" applyBorder="0" applyAlignment="0" applyProtection="0"/>
    <xf numFmtId="9" fontId="64" fillId="0" borderId="0" applyFont="0" applyFill="0" applyBorder="0" applyAlignment="0" applyProtection="0"/>
    <xf numFmtId="0" fontId="65" fillId="0" borderId="0"/>
    <xf numFmtId="44" fontId="4" fillId="0" borderId="0" applyFont="0" applyFill="0" applyBorder="0" applyAlignment="0" applyProtection="0"/>
    <xf numFmtId="44" fontId="64" fillId="0" borderId="0" applyFont="0" applyFill="0" applyBorder="0" applyAlignment="0" applyProtection="0"/>
    <xf numFmtId="0" fontId="4" fillId="0" borderId="0"/>
    <xf numFmtId="9" fontId="4" fillId="0" borderId="0" applyFont="0" applyFill="0" applyBorder="0" applyAlignment="0" applyProtection="0"/>
    <xf numFmtId="0" fontId="64" fillId="0" borderId="0"/>
  </cellStyleXfs>
  <cellXfs count="733">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64" fontId="14" fillId="0" borderId="0" xfId="0" applyNumberFormat="1" applyFont="1" applyAlignment="1">
      <alignment horizontal="center"/>
    </xf>
    <xf numFmtId="164" fontId="18"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0" fontId="14" fillId="0" borderId="0" xfId="0" applyFont="1"/>
    <xf numFmtId="166" fontId="14" fillId="0" borderId="0" xfId="0" applyNumberFormat="1" applyFont="1"/>
    <xf numFmtId="165" fontId="9" fillId="0" borderId="0" xfId="2" applyNumberFormat="1" applyFont="1" applyFill="1"/>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9" fontId="0" fillId="0" borderId="0" xfId="0" applyNumberFormat="1"/>
    <xf numFmtId="0" fontId="1" fillId="0" borderId="0" xfId="0" applyFont="1" applyAlignment="1">
      <alignment wrapText="1"/>
    </xf>
    <xf numFmtId="165" fontId="7" fillId="5" borderId="0" xfId="2" applyNumberFormat="1" applyFont="1" applyFill="1"/>
    <xf numFmtId="168" fontId="0" fillId="0" borderId="0" xfId="0" applyNumberFormat="1"/>
    <xf numFmtId="0" fontId="40" fillId="0" borderId="0" xfId="3"/>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3" fontId="9" fillId="0" borderId="0" xfId="0" applyNumberFormat="1" applyFont="1" applyFill="1"/>
    <xf numFmtId="0" fontId="2" fillId="0" borderId="0" xfId="0" applyFont="1" applyFill="1" applyAlignment="1">
      <alignment wrapText="1"/>
    </xf>
    <xf numFmtId="166" fontId="2" fillId="0" borderId="0" xfId="0" applyNumberFormat="1" applyFont="1" applyAlignment="1">
      <alignment horizontal="center" vertical="center" wrapText="1"/>
    </xf>
    <xf numFmtId="166" fontId="7" fillId="0" borderId="0" xfId="0" applyNumberFormat="1" applyFont="1" applyFill="1" applyAlignment="1">
      <alignment horizontal="center"/>
    </xf>
    <xf numFmtId="0" fontId="2" fillId="0" borderId="0" xfId="0" applyFont="1" applyFill="1" applyAlignment="1">
      <alignment wrapText="1"/>
    </xf>
    <xf numFmtId="0" fontId="2" fillId="0" borderId="0" xfId="0" applyFont="1" applyAlignment="1">
      <alignment wrapText="1"/>
    </xf>
    <xf numFmtId="0" fontId="0" fillId="0" borderId="0" xfId="0"/>
    <xf numFmtId="0" fontId="1" fillId="0" borderId="0" xfId="0" applyFont="1"/>
    <xf numFmtId="10" fontId="9" fillId="0" borderId="0" xfId="0" applyNumberFormat="1" applyFont="1"/>
    <xf numFmtId="0" fontId="16" fillId="2" borderId="0" xfId="0" applyFont="1" applyFill="1"/>
    <xf numFmtId="0" fontId="2" fillId="0" borderId="0" xfId="0" applyFont="1" applyFill="1" applyAlignment="1">
      <alignment wrapText="1"/>
    </xf>
    <xf numFmtId="3" fontId="0" fillId="0" borderId="0" xfId="0" applyNumberFormat="1"/>
    <xf numFmtId="10" fontId="7" fillId="0" borderId="0" xfId="0" applyNumberFormat="1" applyFont="1" applyFill="1" applyAlignment="1">
      <alignment horizontal="right"/>
    </xf>
    <xf numFmtId="164" fontId="7" fillId="0" borderId="0" xfId="0" applyNumberFormat="1" applyFont="1" applyBorder="1" applyAlignment="1">
      <alignment horizontal="right" vertical="center"/>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10" fontId="37" fillId="6" borderId="0" xfId="0" applyNumberFormat="1" applyFont="1" applyFill="1"/>
    <xf numFmtId="0" fontId="0" fillId="0" borderId="0" xfId="0"/>
    <xf numFmtId="0" fontId="0" fillId="0" borderId="0" xfId="0" applyAlignment="1">
      <alignment horizontal="center"/>
    </xf>
    <xf numFmtId="3" fontId="0" fillId="0" borderId="0" xfId="0" applyNumberFormat="1" applyAlignment="1">
      <alignment horizontal="center"/>
    </xf>
    <xf numFmtId="3" fontId="7" fillId="0" borderId="0" xfId="0" applyNumberFormat="1" applyFont="1" applyAlignment="1">
      <alignment horizontal="right"/>
    </xf>
    <xf numFmtId="0" fontId="1" fillId="2" borderId="0" xfId="0" applyFont="1" applyFill="1" applyAlignment="1"/>
    <xf numFmtId="3" fontId="0" fillId="5" borderId="0" xfId="0" applyNumberFormat="1" applyFill="1"/>
    <xf numFmtId="0" fontId="14" fillId="0" borderId="0" xfId="0" applyFont="1" applyAlignment="1">
      <alignment horizontal="center"/>
    </xf>
    <xf numFmtId="0" fontId="0" fillId="5" borderId="0" xfId="0" applyFill="1"/>
    <xf numFmtId="168" fontId="0" fillId="5" borderId="0" xfId="0" applyNumberFormat="1" applyFill="1"/>
    <xf numFmtId="0" fontId="2" fillId="0" borderId="0" xfId="0" applyFont="1" applyAlignment="1">
      <alignment wrapText="1"/>
    </xf>
    <xf numFmtId="0" fontId="2" fillId="0" borderId="0" xfId="0" applyFont="1" applyFill="1" applyAlignment="1">
      <alignment wrapText="1"/>
    </xf>
    <xf numFmtId="0" fontId="1" fillId="0" borderId="0" xfId="0" applyFont="1" applyFill="1" applyAlignment="1"/>
    <xf numFmtId="0" fontId="9" fillId="0" borderId="0" xfId="0" applyFont="1" applyFill="1"/>
    <xf numFmtId="0" fontId="12" fillId="0" borderId="0" xfId="0" applyFont="1" applyFill="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0" fillId="0" borderId="0" xfId="0" applyFill="1"/>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0" fontId="2" fillId="0" borderId="0" xfId="0" applyFont="1" applyBorder="1" applyAlignment="1">
      <alignment horizontal="center" vertical="center" wrapText="1"/>
    </xf>
    <xf numFmtId="0" fontId="9" fillId="0" borderId="0" xfId="0" applyFont="1"/>
    <xf numFmtId="0" fontId="2" fillId="0" borderId="0" xfId="0" applyFont="1" applyAlignment="1">
      <alignment horizontal="center" vertical="center"/>
    </xf>
    <xf numFmtId="166" fontId="7" fillId="0" borderId="0" xfId="1" applyNumberFormat="1" applyFont="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1" fillId="0" borderId="0" xfId="0" applyFont="1"/>
    <xf numFmtId="0" fontId="15"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0" fontId="0" fillId="0" borderId="0" xfId="0"/>
    <xf numFmtId="0" fontId="7" fillId="0" borderId="0" xfId="0" applyFont="1"/>
    <xf numFmtId="10" fontId="0" fillId="0" borderId="0" xfId="0" applyNumberFormat="1"/>
    <xf numFmtId="0" fontId="0" fillId="0" borderId="0" xfId="0"/>
    <xf numFmtId="0" fontId="2" fillId="0" borderId="0" xfId="0" applyFont="1" applyFill="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9" fillId="0" borderId="0" xfId="0" applyFont="1" applyAlignment="1">
      <alignment horizontal="center"/>
    </xf>
    <xf numFmtId="16" fontId="42" fillId="0" borderId="0" xfId="0" applyNumberFormat="1" applyFont="1" applyAlignment="1">
      <alignment horizontal="left" wrapText="1"/>
    </xf>
    <xf numFmtId="0" fontId="42"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7" fillId="0" borderId="0" xfId="0" applyFont="1" applyAlignment="1">
      <alignment horizontal="right" vertical="center" wrapText="1"/>
    </xf>
    <xf numFmtId="0" fontId="43" fillId="0" borderId="0" xfId="0" applyFont="1" applyAlignment="1">
      <alignment horizontal="center" vertical="center" wrapText="1"/>
    </xf>
    <xf numFmtId="0" fontId="7" fillId="0" borderId="0" xfId="0" applyFont="1" applyAlignment="1">
      <alignment horizontal="center"/>
    </xf>
    <xf numFmtId="0" fontId="2" fillId="0" borderId="0" xfId="0" applyFont="1" applyFill="1" applyAlignment="1"/>
    <xf numFmtId="10"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Alignment="1">
      <alignment vertical="center" wrapText="1"/>
    </xf>
    <xf numFmtId="10" fontId="7" fillId="0" borderId="0" xfId="0" applyNumberFormat="1" applyFont="1"/>
    <xf numFmtId="164" fontId="7" fillId="0" borderId="0" xfId="0" applyNumberFormat="1" applyFont="1"/>
    <xf numFmtId="0" fontId="7" fillId="0" borderId="0" xfId="0" applyFont="1"/>
    <xf numFmtId="0" fontId="7" fillId="0" borderId="0" xfId="0" applyFont="1" applyBorder="1"/>
    <xf numFmtId="0" fontId="25" fillId="0" borderId="0" xfId="0" applyFont="1" applyAlignment="1">
      <alignment vertical="center" wrapText="1"/>
    </xf>
    <xf numFmtId="0" fontId="0" fillId="0" borderId="0" xfId="0" applyFill="1"/>
    <xf numFmtId="0" fontId="1" fillId="5" borderId="0" xfId="0" applyFont="1" applyFill="1"/>
    <xf numFmtId="10" fontId="0" fillId="0" borderId="0" xfId="0" applyNumberFormat="1" applyFill="1"/>
    <xf numFmtId="9" fontId="2" fillId="0" borderId="0" xfId="0" applyNumberFormat="1" applyFont="1" applyBorder="1" applyAlignment="1">
      <alignment horizontal="center" vertical="center"/>
    </xf>
    <xf numFmtId="9" fontId="14" fillId="0" borderId="0" xfId="0" applyNumberFormat="1" applyFont="1" applyFill="1" applyAlignment="1"/>
    <xf numFmtId="0" fontId="37" fillId="6" borderId="0" xfId="0" applyNumberFormat="1" applyFont="1" applyFill="1"/>
    <xf numFmtId="0" fontId="0" fillId="0" borderId="0" xfId="0"/>
    <xf numFmtId="0" fontId="2" fillId="0" borderId="0" xfId="0" applyFont="1" applyAlignment="1">
      <alignment horizontal="center" vertical="center" wrapText="1"/>
    </xf>
    <xf numFmtId="10" fontId="16" fillId="6" borderId="0" xfId="0" applyNumberFormat="1" applyFont="1" applyFill="1"/>
    <xf numFmtId="9" fontId="0" fillId="0" borderId="0" xfId="0" applyNumberFormat="1"/>
    <xf numFmtId="10" fontId="16" fillId="0" borderId="0" xfId="0" applyNumberFormat="1" applyFont="1"/>
    <xf numFmtId="0" fontId="2" fillId="0" borderId="0" xfId="0" applyNumberFormat="1" applyFont="1" applyAlignment="1">
      <alignment horizontal="center" vertical="center" wrapText="1"/>
    </xf>
    <xf numFmtId="0" fontId="16" fillId="6" borderId="0" xfId="0" applyNumberFormat="1" applyFont="1" applyFill="1"/>
    <xf numFmtId="0" fontId="16" fillId="0" borderId="0" xfId="0" applyNumberFormat="1" applyFont="1"/>
    <xf numFmtId="164" fontId="16" fillId="6" borderId="0" xfId="0" applyNumberFormat="1" applyFont="1" applyFill="1"/>
    <xf numFmtId="9" fontId="1" fillId="0" borderId="0" xfId="0" applyNumberFormat="1" applyFont="1"/>
    <xf numFmtId="0" fontId="1" fillId="0" borderId="0" xfId="0" applyFont="1" applyBorder="1"/>
    <xf numFmtId="169" fontId="10" fillId="0" borderId="0" xfId="4" applyNumberFormat="1" applyFont="1" applyFill="1" applyAlignment="1">
      <alignment wrapText="1"/>
    </xf>
    <xf numFmtId="0" fontId="2" fillId="0" borderId="0" xfId="0" applyFont="1" applyFill="1" applyAlignment="1">
      <alignment wrapText="1"/>
    </xf>
    <xf numFmtId="0" fontId="0" fillId="0" borderId="0" xfId="0"/>
    <xf numFmtId="0" fontId="0" fillId="0" borderId="0" xfId="0"/>
    <xf numFmtId="0" fontId="0" fillId="0" borderId="0" xfId="0" applyFill="1"/>
    <xf numFmtId="0" fontId="1" fillId="0" borderId="0" xfId="0" applyFont="1"/>
    <xf numFmtId="0" fontId="7" fillId="0" borderId="0" xfId="0" applyFont="1"/>
    <xf numFmtId="0" fontId="17" fillId="0" borderId="0" xfId="0" applyFont="1" applyAlignment="1">
      <alignment vertical="center" wrapText="1"/>
    </xf>
    <xf numFmtId="166" fontId="14" fillId="0" borderId="0" xfId="0" applyNumberFormat="1" applyFont="1" applyAlignment="1">
      <alignment horizontal="right"/>
    </xf>
    <xf numFmtId="10" fontId="0" fillId="0" borderId="0" xfId="0" applyNumberFormat="1"/>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0" fillId="0" borderId="0" xfId="0" applyNumberFormat="1" applyFill="1"/>
    <xf numFmtId="0" fontId="10" fillId="0" borderId="0" xfId="0" applyFont="1" applyFill="1" applyAlignment="1">
      <alignment wrapText="1"/>
    </xf>
    <xf numFmtId="169" fontId="2" fillId="0" borderId="0" xfId="4" applyNumberFormat="1" applyFont="1" applyFill="1" applyAlignment="1">
      <alignment wrapText="1"/>
    </xf>
    <xf numFmtId="0" fontId="10" fillId="0" borderId="0" xfId="0" applyFont="1" applyFill="1" applyAlignment="1">
      <alignment wrapText="1"/>
    </xf>
    <xf numFmtId="169" fontId="2" fillId="0" borderId="0" xfId="4" applyNumberFormat="1" applyFont="1" applyFill="1" applyAlignment="1">
      <alignment wrapText="1"/>
    </xf>
    <xf numFmtId="9" fontId="10" fillId="0" borderId="0" xfId="0" applyNumberFormat="1" applyFont="1" applyBorder="1" applyAlignment="1">
      <alignment horizontal="center" vertical="center"/>
    </xf>
    <xf numFmtId="0" fontId="0" fillId="0" borderId="0" xfId="0" applyAlignment="1">
      <alignment wrapText="1"/>
    </xf>
    <xf numFmtId="3" fontId="0" fillId="0" borderId="0" xfId="0" applyNumberFormat="1"/>
    <xf numFmtId="1" fontId="0" fillId="0" borderId="0" xfId="0" applyNumberFormat="1"/>
    <xf numFmtId="0" fontId="0" fillId="0" borderId="0" xfId="0"/>
    <xf numFmtId="0" fontId="0" fillId="0" borderId="0" xfId="0" applyNumberFormat="1"/>
    <xf numFmtId="0" fontId="2" fillId="0" borderId="0" xfId="0" applyFont="1" applyAlignment="1">
      <alignment horizontal="center" vertical="center" wrapText="1"/>
    </xf>
    <xf numFmtId="1" fontId="1" fillId="0" borderId="0" xfId="0" applyNumberFormat="1" applyFont="1"/>
    <xf numFmtId="0" fontId="0" fillId="0" borderId="0" xfId="0" applyFont="1"/>
    <xf numFmtId="10" fontId="14" fillId="0" borderId="0" xfId="0" applyNumberFormat="1" applyFont="1"/>
    <xf numFmtId="10" fontId="9" fillId="0" borderId="0" xfId="1" applyNumberFormat="1" applyFont="1" applyFill="1" applyAlignment="1">
      <alignment horizontal="right"/>
    </xf>
    <xf numFmtId="0" fontId="7" fillId="0" borderId="0" xfId="0" applyFont="1"/>
    <xf numFmtId="3" fontId="0" fillId="0" borderId="0" xfId="0" applyNumberFormat="1"/>
    <xf numFmtId="0" fontId="12" fillId="0" borderId="0" xfId="0" applyFont="1"/>
    <xf numFmtId="10" fontId="1" fillId="0" borderId="0" xfId="0" applyNumberFormat="1" applyFont="1"/>
    <xf numFmtId="0" fontId="14" fillId="0" borderId="0" xfId="0" applyFont="1" applyAlignment="1">
      <alignment horizontal="right"/>
    </xf>
    <xf numFmtId="10" fontId="0" fillId="0" borderId="0" xfId="0" applyNumberFormat="1" applyFont="1"/>
    <xf numFmtId="10" fontId="0" fillId="0" borderId="0" xfId="0" applyNumberFormat="1"/>
    <xf numFmtId="0" fontId="0" fillId="0" borderId="0" xfId="0"/>
    <xf numFmtId="9" fontId="0" fillId="0" borderId="0" xfId="0" applyNumberFormat="1"/>
    <xf numFmtId="0" fontId="1" fillId="0" borderId="0" xfId="0" applyFont="1" applyAlignment="1">
      <alignment horizontal="left"/>
    </xf>
    <xf numFmtId="0" fontId="2" fillId="0" borderId="0" xfId="0" applyFont="1" applyBorder="1" applyAlignment="1">
      <alignment horizontal="center" vertical="center" wrapText="1"/>
    </xf>
    <xf numFmtId="0" fontId="25" fillId="0" borderId="0" xfId="0" applyFont="1" applyAlignment="1">
      <alignment vertical="center" wrapText="1"/>
    </xf>
    <xf numFmtId="0" fontId="1" fillId="0" borderId="0" xfId="0" applyNumberFormat="1" applyFont="1"/>
    <xf numFmtId="0" fontId="7" fillId="0" borderId="0" xfId="0" applyFont="1" applyBorder="1"/>
    <xf numFmtId="0" fontId="0" fillId="0" borderId="0" xfId="0"/>
    <xf numFmtId="0" fontId="1" fillId="0" borderId="0" xfId="0" applyFont="1"/>
    <xf numFmtId="0" fontId="0" fillId="0" borderId="0" xfId="0"/>
    <xf numFmtId="0" fontId="0" fillId="0" borderId="0" xfId="0"/>
    <xf numFmtId="0" fontId="1" fillId="0" borderId="0" xfId="0" applyFont="1"/>
    <xf numFmtId="0" fontId="0" fillId="0" borderId="0" xfId="0" applyAlignment="1">
      <alignment horizontal="left"/>
    </xf>
    <xf numFmtId="0" fontId="1" fillId="39" borderId="11" xfId="0" applyFont="1" applyFill="1" applyBorder="1" applyAlignment="1">
      <alignment horizontal="left"/>
    </xf>
    <xf numFmtId="0" fontId="0" fillId="0" borderId="0" xfId="0" applyNumberFormat="1"/>
    <xf numFmtId="0" fontId="1" fillId="39" borderId="11" xfId="0" applyNumberFormat="1" applyFont="1" applyFill="1" applyBorder="1"/>
    <xf numFmtId="2" fontId="0" fillId="0" borderId="0" xfId="0" applyNumberFormat="1"/>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applyBorder="1" applyAlignment="1">
      <alignment horizontal="center" vertical="center"/>
    </xf>
    <xf numFmtId="164" fontId="12" fillId="0" borderId="0" xfId="0" applyNumberFormat="1" applyFont="1" applyAlignment="1">
      <alignment horizontal="center"/>
    </xf>
    <xf numFmtId="0" fontId="15" fillId="0" borderId="0" xfId="0" applyFont="1" applyAlignment="1">
      <alignment vertical="center" wrapText="1"/>
    </xf>
    <xf numFmtId="0" fontId="17" fillId="0" borderId="0" xfId="0" applyFont="1" applyAlignment="1">
      <alignment vertical="center" wrapText="1"/>
    </xf>
    <xf numFmtId="0" fontId="2" fillId="0" borderId="0" xfId="0" applyFont="1" applyAlignment="1">
      <alignment horizontal="center" vertical="center" wrapText="1"/>
    </xf>
    <xf numFmtId="165" fontId="7" fillId="0" borderId="0" xfId="0" applyNumberFormat="1" applyFont="1"/>
    <xf numFmtId="165" fontId="29" fillId="0" borderId="0" xfId="2" applyNumberFormat="1" applyFont="1" applyFill="1" applyBorder="1" applyAlignment="1">
      <alignment horizontal="right" vertical="center"/>
    </xf>
    <xf numFmtId="0" fontId="0" fillId="0" borderId="0" xfId="0" applyFont="1"/>
    <xf numFmtId="166" fontId="14" fillId="0" borderId="0" xfId="0" applyNumberFormat="1" applyFont="1"/>
    <xf numFmtId="10" fontId="7" fillId="0" borderId="0" xfId="0" applyNumberFormat="1" applyFont="1"/>
    <xf numFmtId="10" fontId="1" fillId="0" borderId="0" xfId="0" applyNumberFormat="1" applyFont="1"/>
    <xf numFmtId="0" fontId="18" fillId="0" borderId="0" xfId="0" applyFont="1"/>
    <xf numFmtId="165" fontId="7" fillId="0" borderId="0" xfId="2" applyNumberFormat="1" applyFont="1"/>
    <xf numFmtId="0" fontId="13" fillId="0" borderId="0" xfId="0" applyFont="1" applyAlignment="1">
      <alignment vertical="center" wrapText="1"/>
    </xf>
    <xf numFmtId="165" fontId="9" fillId="0" borderId="0" xfId="2" applyNumberFormat="1" applyFont="1"/>
    <xf numFmtId="0" fontId="6" fillId="7" borderId="0" xfId="0" applyFont="1" applyFill="1" applyAlignment="1">
      <alignment horizontal="center" vertical="center" wrapText="1"/>
    </xf>
    <xf numFmtId="165" fontId="12" fillId="7" borderId="0" xfId="2" applyNumberFormat="1" applyFont="1" applyFill="1"/>
    <xf numFmtId="164" fontId="0" fillId="0" borderId="0" xfId="0" applyNumberFormat="1"/>
    <xf numFmtId="165" fontId="9" fillId="0" borderId="0" xfId="0" applyNumberFormat="1" applyFont="1"/>
    <xf numFmtId="0" fontId="1" fillId="0" borderId="0" xfId="0" applyFont="1" applyAlignment="1">
      <alignment horizontal="center" wrapText="1"/>
    </xf>
    <xf numFmtId="164" fontId="9" fillId="0" borderId="0" xfId="1" applyNumberFormat="1" applyFont="1" applyFill="1" applyAlignment="1">
      <alignment horizontal="right" vertical="center" wrapText="1"/>
    </xf>
    <xf numFmtId="165" fontId="18" fillId="0" borderId="0" xfId="2" applyNumberFormat="1" applyFont="1" applyFill="1" applyAlignment="1">
      <alignment horizontal="right" vertical="center"/>
    </xf>
    <xf numFmtId="9" fontId="9" fillId="0" borderId="0" xfId="1" applyFont="1" applyAlignment="1">
      <alignment horizontal="left" vertic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0" fontId="7" fillId="0" borderId="0" xfId="0" applyNumberFormat="1" applyFont="1" applyFill="1" applyAlignment="1">
      <alignment horizontal="right"/>
    </xf>
    <xf numFmtId="3" fontId="1" fillId="0" borderId="0" xfId="0" applyNumberFormat="1" applyFont="1"/>
    <xf numFmtId="0" fontId="36" fillId="0" borderId="0" xfId="0" applyFont="1"/>
    <xf numFmtId="0" fontId="15" fillId="0" borderId="0" xfId="0" applyFont="1" applyAlignment="1">
      <alignment vertical="center" wrapText="1"/>
    </xf>
    <xf numFmtId="165" fontId="7" fillId="0" borderId="0" xfId="0" applyNumberFormat="1" applyFont="1"/>
    <xf numFmtId="0" fontId="7" fillId="0" borderId="0" xfId="0" applyFont="1" applyBorder="1"/>
    <xf numFmtId="0" fontId="17" fillId="0" borderId="0" xfId="0" applyFont="1" applyAlignment="1">
      <alignment vertical="center" wrapText="1"/>
    </xf>
    <xf numFmtId="165" fontId="9" fillId="0" borderId="0" xfId="2" applyNumberFormat="1" applyFont="1"/>
    <xf numFmtId="0" fontId="0" fillId="0" borderId="0" xfId="0"/>
    <xf numFmtId="0" fontId="15" fillId="0" borderId="0" xfId="0" applyFont="1" applyAlignment="1">
      <alignment vertical="center" wrapText="1"/>
    </xf>
    <xf numFmtId="0" fontId="2" fillId="0" borderId="0" xfId="0" applyFont="1" applyAlignment="1">
      <alignment horizontal="center" vertical="center" wrapText="1"/>
    </xf>
    <xf numFmtId="165" fontId="7" fillId="0" borderId="0" xfId="2" applyNumberFormat="1" applyFont="1" applyFill="1"/>
    <xf numFmtId="6" fontId="0" fillId="0" borderId="0" xfId="0" applyNumberFormat="1"/>
    <xf numFmtId="165" fontId="9" fillId="0" borderId="0" xfId="2" applyNumberFormat="1" applyFont="1" applyFill="1"/>
    <xf numFmtId="0" fontId="7" fillId="0" borderId="0" xfId="0" applyFont="1" applyBorder="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44" fontId="0" fillId="0" borderId="0" xfId="2" applyFont="1" applyFill="1" applyBorder="1" applyAlignment="1">
      <alignment horizontal="center"/>
    </xf>
    <xf numFmtId="165" fontId="12" fillId="0" borderId="0" xfId="2" applyNumberFormat="1" applyFont="1"/>
    <xf numFmtId="0" fontId="17" fillId="0" borderId="0" xfId="0" applyFont="1" applyBorder="1"/>
    <xf numFmtId="0" fontId="0" fillId="0" borderId="0" xfId="0"/>
    <xf numFmtId="0" fontId="2" fillId="0" borderId="0" xfId="0" applyFont="1" applyFill="1" applyAlignment="1">
      <alignment wrapText="1"/>
    </xf>
    <xf numFmtId="0" fontId="15" fillId="0" borderId="0" xfId="0" applyFont="1" applyAlignment="1">
      <alignment vertical="center" wrapText="1"/>
    </xf>
    <xf numFmtId="0" fontId="31" fillId="0" borderId="0" xfId="0" applyFont="1" applyFill="1" applyAlignment="1">
      <alignment horizontal="center" vertical="center" wrapText="1"/>
    </xf>
    <xf numFmtId="10" fontId="7" fillId="0" borderId="0" xfId="2" applyNumberFormat="1" applyFont="1" applyFill="1" applyAlignment="1">
      <alignment horizontal="right"/>
    </xf>
    <xf numFmtId="9" fontId="0" fillId="0" borderId="0" xfId="0" applyNumberFormat="1"/>
    <xf numFmtId="10" fontId="7" fillId="0" borderId="0" xfId="1" applyNumberFormat="1" applyFont="1" applyFill="1" applyAlignment="1">
      <alignment horizontal="right"/>
    </xf>
    <xf numFmtId="165" fontId="12" fillId="0" borderId="0" xfId="2" applyNumberFormat="1" applyFont="1" applyFill="1" applyAlignment="1">
      <alignment horizontal="center"/>
    </xf>
    <xf numFmtId="44" fontId="0" fillId="0" borderId="0" xfId="2" applyFont="1" applyFill="1" applyBorder="1" applyAlignment="1">
      <alignment horizontal="center"/>
    </xf>
    <xf numFmtId="165" fontId="12" fillId="0" borderId="0" xfId="2" applyNumberFormat="1" applyFont="1" applyFill="1"/>
    <xf numFmtId="6" fontId="1" fillId="0" borderId="0" xfId="0" applyNumberFormat="1" applyFont="1"/>
    <xf numFmtId="0" fontId="9" fillId="0" borderId="0" xfId="0" applyFont="1" applyFill="1" applyBorder="1"/>
    <xf numFmtId="9" fontId="38" fillId="0" borderId="0" xfId="1" applyFont="1"/>
    <xf numFmtId="0" fontId="0" fillId="0" borderId="0" xfId="0"/>
    <xf numFmtId="0" fontId="2" fillId="0" borderId="0" xfId="0" applyFont="1" applyAlignment="1">
      <alignment horizontal="center" vertical="center"/>
    </xf>
    <xf numFmtId="0" fontId="7" fillId="0" borderId="0" xfId="0" applyFont="1"/>
    <xf numFmtId="166" fontId="7" fillId="0" borderId="0" xfId="1" applyNumberFormat="1" applyFont="1"/>
    <xf numFmtId="10" fontId="0" fillId="0" borderId="0" xfId="0" applyNumberFormat="1"/>
    <xf numFmtId="166" fontId="12" fillId="0" borderId="0" xfId="1" applyNumberFormat="1" applyFont="1"/>
    <xf numFmtId="166" fontId="9" fillId="0" borderId="0" xfId="1" applyNumberFormat="1" applyFont="1"/>
    <xf numFmtId="9" fontId="9" fillId="0" borderId="0" xfId="1" applyFont="1"/>
    <xf numFmtId="0" fontId="12" fillId="0" borderId="0" xfId="0" applyFont="1"/>
    <xf numFmtId="9" fontId="0" fillId="0" borderId="0" xfId="1" applyFont="1"/>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0" fontId="31" fillId="0" borderId="0" xfId="0" applyFont="1" applyFill="1" applyBorder="1" applyAlignment="1">
      <alignment horizontal="left" vertical="center" wrapText="1"/>
    </xf>
    <xf numFmtId="3" fontId="62" fillId="0" borderId="0" xfId="0" applyNumberFormat="1" applyFont="1" applyFill="1" applyBorder="1" applyAlignment="1">
      <alignment vertical="center" wrapText="1"/>
    </xf>
    <xf numFmtId="168" fontId="0" fillId="7" borderId="0" xfId="0" applyNumberFormat="1" applyFill="1"/>
    <xf numFmtId="0" fontId="0" fillId="0" borderId="0" xfId="0" applyBorder="1"/>
    <xf numFmtId="0" fontId="12" fillId="0" borderId="0" xfId="0" applyFont="1"/>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63" fillId="0" borderId="0" xfId="0" applyFont="1" applyAlignment="1">
      <alignment horizontal="center" vertical="center"/>
    </xf>
    <xf numFmtId="0" fontId="63" fillId="0" borderId="0" xfId="0" applyFont="1" applyBorder="1" applyAlignment="1">
      <alignment horizontal="center" vertical="center"/>
    </xf>
    <xf numFmtId="0" fontId="63" fillId="0" borderId="0" xfId="0" applyFont="1" applyFill="1" applyBorder="1" applyAlignment="1">
      <alignment horizontal="center" vertical="center"/>
    </xf>
    <xf numFmtId="0" fontId="0" fillId="0" borderId="0" xfId="0"/>
    <xf numFmtId="0" fontId="15" fillId="0" borderId="0" xfId="0" applyFont="1" applyFill="1" applyBorder="1"/>
    <xf numFmtId="0" fontId="25"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3" fontId="36" fillId="0" borderId="0" xfId="0" applyNumberFormat="1" applyFont="1"/>
    <xf numFmtId="0" fontId="36" fillId="0" borderId="0" xfId="0" applyFont="1"/>
    <xf numFmtId="3" fontId="0" fillId="0" borderId="0" xfId="0" applyNumberFormat="1"/>
    <xf numFmtId="168" fontId="1" fillId="7" borderId="0" xfId="0" applyNumberFormat="1" applyFont="1" applyFill="1"/>
    <xf numFmtId="0" fontId="0" fillId="0" borderId="0" xfId="0"/>
    <xf numFmtId="0" fontId="5" fillId="0" borderId="0" xfId="0" applyFont="1" applyAlignment="1">
      <alignment vertical="center" wrapText="1"/>
    </xf>
    <xf numFmtId="0" fontId="26" fillId="0" borderId="0" xfId="0" applyFont="1" applyAlignment="1">
      <alignment horizontal="center" vertical="center" wrapText="1"/>
    </xf>
    <xf numFmtId="0" fontId="7" fillId="0" borderId="0" xfId="0" applyFont="1" applyFill="1" applyAlignment="1">
      <alignment vertical="center" wrapText="1"/>
    </xf>
    <xf numFmtId="165" fontId="7" fillId="0" borderId="0" xfId="2" applyNumberFormat="1" applyFont="1" applyFill="1"/>
    <xf numFmtId="0" fontId="8" fillId="0" borderId="0" xfId="0" applyFont="1" applyAlignment="1">
      <alignment vertical="center" wrapText="1"/>
    </xf>
    <xf numFmtId="165" fontId="7" fillId="0" borderId="0" xfId="2" applyNumberFormat="1" applyFont="1"/>
    <xf numFmtId="0" fontId="7"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applyFill="1"/>
    <xf numFmtId="164" fontId="1" fillId="0" borderId="0" xfId="0" applyNumberFormat="1" applyFont="1" applyFill="1" applyBorder="1" applyAlignment="1">
      <alignment horizontal="center" vertical="center"/>
    </xf>
    <xf numFmtId="0" fontId="1" fillId="0" borderId="0" xfId="46" applyFont="1"/>
    <xf numFmtId="0" fontId="0" fillId="0" borderId="0" xfId="0"/>
    <xf numFmtId="0" fontId="0" fillId="0" borderId="0" xfId="0" applyFont="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46" applyFont="1"/>
    <xf numFmtId="164" fontId="0" fillId="0" borderId="0" xfId="0" applyNumberFormat="1" applyFont="1" applyFill="1" applyBorder="1" applyAlignment="1">
      <alignment horizontal="center" vertical="center"/>
    </xf>
    <xf numFmtId="0" fontId="0" fillId="0" borderId="0" xfId="0" applyFont="1"/>
    <xf numFmtId="164" fontId="1" fillId="0" borderId="0" xfId="1" applyNumberFormat="1" applyFont="1" applyBorder="1" applyAlignment="1">
      <alignment horizontal="center" vertical="center"/>
    </xf>
    <xf numFmtId="0" fontId="36" fillId="0" borderId="0" xfId="46" applyFont="1"/>
    <xf numFmtId="164" fontId="36" fillId="0" borderId="0" xfId="0" applyNumberFormat="1" applyFont="1" applyFill="1" applyBorder="1" applyAlignment="1">
      <alignment horizontal="center" vertical="center"/>
    </xf>
    <xf numFmtId="0" fontId="36" fillId="0" borderId="0" xfId="0" applyFont="1" applyBorder="1"/>
    <xf numFmtId="0" fontId="36" fillId="0" borderId="0" xfId="0" applyFont="1"/>
    <xf numFmtId="0" fontId="7" fillId="0" borderId="0" xfId="47" applyFont="1"/>
    <xf numFmtId="0" fontId="7" fillId="0" borderId="0" xfId="47" applyFont="1" applyAlignment="1">
      <alignment horizontal="center"/>
    </xf>
    <xf numFmtId="164" fontId="7" fillId="0" borderId="0" xfId="47" applyNumberFormat="1" applyFont="1" applyAlignment="1">
      <alignment horizontal="center"/>
    </xf>
    <xf numFmtId="0" fontId="7" fillId="0" borderId="0" xfId="47" applyFont="1" applyFill="1" applyAlignment="1">
      <alignment horizontal="center"/>
    </xf>
    <xf numFmtId="0" fontId="7" fillId="0" borderId="0" xfId="47" applyFont="1" applyBorder="1"/>
    <xf numFmtId="164" fontId="7" fillId="0" borderId="0" xfId="48" applyNumberFormat="1" applyFont="1" applyBorder="1" applyAlignment="1">
      <alignment horizontal="center"/>
    </xf>
    <xf numFmtId="0" fontId="7" fillId="5" borderId="0" xfId="47" applyFont="1" applyFill="1" applyBorder="1"/>
    <xf numFmtId="0" fontId="7" fillId="5" borderId="0" xfId="47" applyFont="1" applyFill="1"/>
    <xf numFmtId="9" fontId="9" fillId="0" borderId="0" xfId="46" applyNumberFormat="1" applyFont="1" applyAlignment="1">
      <alignment horizontal="center" vertical="center"/>
    </xf>
    <xf numFmtId="0" fontId="9" fillId="0" borderId="0" xfId="46" applyFont="1"/>
    <xf numFmtId="0" fontId="0" fillId="0" borderId="0" xfId="0"/>
    <xf numFmtId="0" fontId="10" fillId="0" borderId="0" xfId="0" applyFont="1" applyAlignment="1">
      <alignment horizontal="center" vertical="center" wrapText="1"/>
    </xf>
    <xf numFmtId="0" fontId="7" fillId="0" borderId="0" xfId="46" applyFont="1"/>
    <xf numFmtId="9" fontId="7" fillId="0" borderId="0" xfId="46" applyNumberFormat="1" applyFont="1" applyAlignment="1">
      <alignment horizontal="center" vertical="center"/>
    </xf>
    <xf numFmtId="165" fontId="7" fillId="0" borderId="0" xfId="49" applyNumberFormat="1" applyFont="1"/>
    <xf numFmtId="2" fontId="7" fillId="0" borderId="0" xfId="46" applyNumberFormat="1" applyFont="1" applyAlignment="1">
      <alignment horizontal="center" vertical="center"/>
    </xf>
    <xf numFmtId="9" fontId="7" fillId="0" borderId="0" xfId="50" applyFont="1" applyAlignment="1">
      <alignment horizontal="center" vertical="center"/>
    </xf>
    <xf numFmtId="165" fontId="9" fillId="0" borderId="0" xfId="49" applyNumberFormat="1" applyFont="1"/>
    <xf numFmtId="2" fontId="9" fillId="0" borderId="0" xfId="46" applyNumberFormat="1" applyFont="1" applyAlignment="1">
      <alignment horizontal="center" vertical="center"/>
    </xf>
    <xf numFmtId="0" fontId="69" fillId="0" borderId="0" xfId="51" applyFont="1" applyFill="1" applyBorder="1" applyAlignment="1">
      <alignment horizontal="center" vertical="center" wrapText="1"/>
    </xf>
    <xf numFmtId="0" fontId="1" fillId="0" borderId="0" xfId="0" applyFont="1" applyAlignment="1">
      <alignment horizontal="center" vertical="center" wrapText="1"/>
    </xf>
    <xf numFmtId="10" fontId="9" fillId="0" borderId="0" xfId="1" applyNumberFormat="1" applyFont="1" applyAlignment="1">
      <alignment horizontal="center"/>
    </xf>
    <xf numFmtId="0" fontId="0" fillId="0" borderId="0" xfId="0"/>
    <xf numFmtId="0" fontId="10" fillId="0" borderId="0" xfId="0" applyFont="1" applyAlignment="1">
      <alignment horizontal="center" vertical="center" wrapText="1"/>
    </xf>
    <xf numFmtId="0" fontId="1" fillId="0" borderId="0" xfId="0" applyFont="1" applyAlignment="1">
      <alignment horizontal="center" wrapText="1"/>
    </xf>
    <xf numFmtId="0" fontId="7" fillId="0" borderId="0" xfId="0" applyFont="1"/>
    <xf numFmtId="165" fontId="7" fillId="0" borderId="0" xfId="2" applyNumberFormat="1" applyFont="1"/>
    <xf numFmtId="9" fontId="7" fillId="0" borderId="0" xfId="1" applyFont="1" applyAlignment="1">
      <alignment horizontal="center"/>
    </xf>
    <xf numFmtId="168" fontId="1" fillId="0" borderId="0" xfId="0" applyNumberFormat="1" applyFont="1"/>
    <xf numFmtId="165" fontId="7" fillId="5" borderId="0" xfId="2" applyNumberFormat="1" applyFont="1" applyFill="1"/>
    <xf numFmtId="10" fontId="7" fillId="0" borderId="0" xfId="1" applyNumberFormat="1" applyFont="1" applyAlignment="1">
      <alignment horizontal="center"/>
    </xf>
    <xf numFmtId="0" fontId="1" fillId="0" borderId="0" xfId="0" applyFont="1"/>
    <xf numFmtId="0" fontId="0" fillId="0" borderId="0" xfId="0"/>
    <xf numFmtId="0" fontId="2" fillId="0" borderId="0" xfId="0" applyFont="1" applyAlignment="1">
      <alignment horizontal="center" vertical="center" wrapText="1"/>
    </xf>
    <xf numFmtId="0" fontId="8" fillId="0" borderId="0" xfId="0" applyFont="1" applyAlignment="1">
      <alignment vertical="center" wrapText="1"/>
    </xf>
    <xf numFmtId="166" fontId="7" fillId="0" borderId="0" xfId="1" applyNumberFormat="1" applyFont="1" applyFill="1" applyAlignment="1">
      <alignment horizontal="right" vertical="center" wrapText="1"/>
    </xf>
    <xf numFmtId="164" fontId="7" fillId="0" borderId="0" xfId="1" applyNumberFormat="1" applyFont="1" applyFill="1" applyAlignment="1">
      <alignment horizontal="right" vertical="center" wrapText="1"/>
    </xf>
    <xf numFmtId="10" fontId="0" fillId="0" borderId="0" xfId="0" applyNumberFormat="1"/>
    <xf numFmtId="0" fontId="8" fillId="0" borderId="0" xfId="0" applyFont="1" applyAlignment="1">
      <alignment vertical="center"/>
    </xf>
    <xf numFmtId="0" fontId="7" fillId="0" borderId="0" xfId="0" applyFont="1" applyAlignment="1">
      <alignment vertical="center" wrapText="1"/>
    </xf>
    <xf numFmtId="0" fontId="0" fillId="0" borderId="0" xfId="0" applyFill="1"/>
    <xf numFmtId="0" fontId="7" fillId="0" borderId="0" xfId="0" applyFont="1" applyBorder="1"/>
    <xf numFmtId="166" fontId="7" fillId="0" borderId="0" xfId="0" applyNumberFormat="1" applyFont="1" applyFill="1" applyAlignment="1">
      <alignment horizontal="right"/>
    </xf>
    <xf numFmtId="164"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0" fontId="12" fillId="0" borderId="0" xfId="0" applyFont="1"/>
    <xf numFmtId="166" fontId="7" fillId="0" borderId="0" xfId="0" applyNumberFormat="1" applyFont="1"/>
    <xf numFmtId="0" fontId="0" fillId="0" borderId="0" xfId="0"/>
    <xf numFmtId="0" fontId="0" fillId="0" borderId="0" xfId="0" applyAlignment="1">
      <alignment wrapText="1"/>
    </xf>
    <xf numFmtId="0" fontId="1" fillId="0" borderId="0" xfId="0" applyFont="1"/>
    <xf numFmtId="0" fontId="0" fillId="0" borderId="0" xfId="0" applyBorder="1" applyAlignment="1">
      <alignment horizontal="center" vertical="center"/>
    </xf>
    <xf numFmtId="3" fontId="66" fillId="0" borderId="0" xfId="51" applyNumberFormat="1" applyFont="1" applyFill="1" applyBorder="1" applyAlignment="1">
      <alignment horizontal="center" vertical="center" shrinkToFit="1"/>
    </xf>
    <xf numFmtId="1" fontId="66" fillId="0" borderId="0" xfId="51" applyNumberFormat="1" applyFont="1" applyFill="1" applyBorder="1" applyAlignment="1">
      <alignment horizontal="center" vertical="center" shrinkToFit="1"/>
    </xf>
    <xf numFmtId="0" fontId="67" fillId="0" borderId="0" xfId="51" applyFont="1" applyFill="1" applyBorder="1" applyAlignment="1">
      <alignment horizontal="center" vertical="center" wrapText="1"/>
    </xf>
    <xf numFmtId="3" fontId="71" fillId="0" borderId="0" xfId="51" applyNumberFormat="1" applyFont="1" applyFill="1" applyBorder="1" applyAlignment="1">
      <alignment horizontal="center" vertical="center" shrinkToFit="1"/>
    </xf>
    <xf numFmtId="0" fontId="0" fillId="0" borderId="0" xfId="0"/>
    <xf numFmtId="10" fontId="0" fillId="0" borderId="0" xfId="0" applyNumberFormat="1"/>
    <xf numFmtId="9" fontId="0" fillId="0" borderId="0" xfId="0" applyNumberFormat="1"/>
    <xf numFmtId="10" fontId="0" fillId="0" borderId="0" xfId="0" applyNumberFormat="1" applyFont="1"/>
    <xf numFmtId="0" fontId="15" fillId="0" borderId="0" xfId="0" applyFont="1" applyAlignment="1">
      <alignment vertical="center" wrapText="1"/>
    </xf>
    <xf numFmtId="0" fontId="7" fillId="0" borderId="0" xfId="0" applyFont="1" applyBorder="1"/>
    <xf numFmtId="165" fontId="59" fillId="0" borderId="0" xfId="53" applyNumberFormat="1" applyFont="1" applyFill="1" applyBorder="1" applyAlignment="1">
      <alignment horizontal="right" vertical="center"/>
    </xf>
    <xf numFmtId="0" fontId="36" fillId="0" borderId="0" xfId="0" applyFont="1"/>
    <xf numFmtId="0" fontId="0" fillId="0" borderId="0" xfId="0" applyFont="1"/>
    <xf numFmtId="0" fontId="9" fillId="0" borderId="0" xfId="0" applyFont="1" applyAlignment="1">
      <alignment horizontal="left" vertical="center"/>
    </xf>
    <xf numFmtId="0" fontId="0" fillId="0" borderId="0" xfId="0" applyFont="1" applyAlignment="1">
      <alignment vertical="center" wrapText="1"/>
    </xf>
    <xf numFmtId="165" fontId="73" fillId="0" borderId="0" xfId="2" applyNumberFormat="1" applyFont="1" applyFill="1" applyBorder="1" applyAlignment="1">
      <alignment horizontal="right" vertical="center"/>
    </xf>
    <xf numFmtId="165" fontId="60" fillId="0" borderId="0" xfId="53" applyNumberFormat="1" applyFont="1" applyFill="1" applyBorder="1" applyAlignment="1">
      <alignment horizontal="right" vertical="center"/>
    </xf>
    <xf numFmtId="165" fontId="28" fillId="0" borderId="0" xfId="49" applyNumberFormat="1" applyFont="1" applyFill="1" applyBorder="1" applyAlignment="1">
      <alignment horizontal="right" vertical="center"/>
    </xf>
    <xf numFmtId="165" fontId="36" fillId="0" borderId="0" xfId="53" applyNumberFormat="1" applyFont="1" applyFill="1" applyBorder="1"/>
    <xf numFmtId="0" fontId="0" fillId="0" borderId="12" xfId="0" applyBorder="1"/>
    <xf numFmtId="165" fontId="72" fillId="0" borderId="0" xfId="53" applyNumberFormat="1" applyFont="1" applyFill="1" applyBorder="1" applyAlignment="1">
      <alignment horizontal="right" vertical="center"/>
    </xf>
    <xf numFmtId="0" fontId="0" fillId="0" borderId="0" xfId="0"/>
    <xf numFmtId="0" fontId="7" fillId="0" borderId="0" xfId="0" applyFont="1"/>
    <xf numFmtId="0" fontId="9" fillId="0" borderId="0" xfId="0" applyFont="1" applyAlignment="1">
      <alignment horizontal="center" vertical="center"/>
    </xf>
    <xf numFmtId="0" fontId="7" fillId="0" borderId="0" xfId="0" applyFont="1" applyAlignment="1">
      <alignment horizontal="center" vertical="center"/>
    </xf>
    <xf numFmtId="0" fontId="14" fillId="0" borderId="0" xfId="0" applyFont="1"/>
    <xf numFmtId="0" fontId="9" fillId="0" borderId="0" xfId="0" applyFont="1"/>
    <xf numFmtId="0" fontId="0" fillId="0" borderId="0" xfId="0" applyNumberFormat="1"/>
    <xf numFmtId="0" fontId="0" fillId="0" borderId="0" xfId="0"/>
    <xf numFmtId="17" fontId="10" fillId="0" borderId="0" xfId="0" applyNumberFormat="1" applyFont="1" applyAlignment="1">
      <alignment horizontal="center" vertical="center"/>
    </xf>
    <xf numFmtId="0" fontId="10" fillId="0" borderId="0" xfId="0" applyFont="1" applyAlignment="1">
      <alignment horizontal="center"/>
    </xf>
    <xf numFmtId="0" fontId="14" fillId="0" borderId="0" xfId="0" applyFont="1" applyAlignment="1">
      <alignment horizontal="lef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0" fontId="18" fillId="0" borderId="0" xfId="0" applyFont="1" applyAlignment="1">
      <alignment horizontal="left" vertical="center" wrapText="1"/>
    </xf>
    <xf numFmtId="0" fontId="19" fillId="0" borderId="0" xfId="0" applyFont="1" applyAlignment="1">
      <alignment horizontal="lef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0" fillId="0" borderId="0" xfId="0"/>
    <xf numFmtId="0" fontId="10" fillId="0" borderId="0" xfId="0" applyFont="1" applyAlignment="1">
      <alignment horizontal="center"/>
    </xf>
    <xf numFmtId="17" fontId="10" fillId="0" borderId="0" xfId="0" applyNumberFormat="1" applyFont="1" applyAlignment="1">
      <alignment horizontal="center" vertical="center"/>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0" fillId="0" borderId="0" xfId="0" applyNumberFormat="1"/>
    <xf numFmtId="0" fontId="14" fillId="0" borderId="0" xfId="0" applyFont="1" applyAlignment="1">
      <alignment horizontal="left" vertical="center" wrapText="1"/>
    </xf>
    <xf numFmtId="0" fontId="36" fillId="0" borderId="0" xfId="0" applyFont="1" applyAlignment="1">
      <alignment vertic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0" fillId="0" borderId="0" xfId="0"/>
    <xf numFmtId="0" fontId="0" fillId="0" borderId="0" xfId="0"/>
    <xf numFmtId="0" fontId="12" fillId="0" borderId="0" xfId="0" applyFont="1"/>
    <xf numFmtId="0" fontId="2" fillId="0" borderId="0" xfId="0" applyFont="1" applyAlignment="1">
      <alignment horizontal="center" vertical="center" wrapText="1"/>
    </xf>
    <xf numFmtId="0" fontId="7" fillId="0" borderId="0" xfId="0" applyFont="1"/>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7" fillId="0" borderId="0" xfId="2" applyNumberFormat="1" applyFont="1" applyFill="1"/>
    <xf numFmtId="0" fontId="14" fillId="0" borderId="0" xfId="0" applyFont="1" applyAlignment="1">
      <alignment horizontal="left" vertical="center" wrapText="1"/>
    </xf>
    <xf numFmtId="0" fontId="0" fillId="0" borderId="0" xfId="0" applyAlignment="1">
      <alignment horizontal="center" wrapText="1"/>
    </xf>
    <xf numFmtId="0" fontId="0" fillId="0" borderId="0" xfId="0"/>
    <xf numFmtId="0" fontId="0" fillId="0" borderId="0" xfId="0"/>
    <xf numFmtId="0" fontId="0" fillId="0" borderId="0" xfId="0"/>
    <xf numFmtId="0" fontId="23" fillId="0" borderId="0" xfId="0" applyFont="1" applyFill="1" applyBorder="1" applyAlignment="1">
      <alignment horizontal="right" vertical="center" wrapText="1"/>
    </xf>
    <xf numFmtId="0" fontId="0" fillId="0" borderId="0" xfId="0" applyAlignment="1">
      <alignment horizontal="right"/>
    </xf>
    <xf numFmtId="0" fontId="7" fillId="0" borderId="0" xfId="0" applyFont="1"/>
    <xf numFmtId="3" fontId="7" fillId="0" borderId="0" xfId="0" applyNumberFormat="1" applyFont="1" applyFill="1"/>
    <xf numFmtId="0" fontId="25" fillId="0" borderId="0" xfId="0" applyFont="1" applyAlignment="1">
      <alignment vertical="center" wrapText="1"/>
    </xf>
    <xf numFmtId="0" fontId="15" fillId="0" borderId="0" xfId="0" applyFont="1" applyAlignment="1">
      <alignment vertical="center" wrapText="1"/>
    </xf>
    <xf numFmtId="3" fontId="9" fillId="0" borderId="0" xfId="0" applyNumberFormat="1" applyFont="1" applyFill="1"/>
    <xf numFmtId="0" fontId="10" fillId="0" borderId="0" xfId="0" applyFont="1" applyAlignment="1">
      <alignment horizontal="center"/>
    </xf>
    <xf numFmtId="0" fontId="10" fillId="0" borderId="0" xfId="0" applyFont="1"/>
    <xf numFmtId="0" fontId="7" fillId="0" borderId="0" xfId="0" applyFont="1" applyFill="1"/>
    <xf numFmtId="0" fontId="15" fillId="0" borderId="0" xfId="0" applyFont="1" applyAlignment="1">
      <alignment horizontal="left" vertical="center" wrapText="1"/>
    </xf>
    <xf numFmtId="0" fontId="0" fillId="0" borderId="0" xfId="0"/>
    <xf numFmtId="0" fontId="10" fillId="0" borderId="0" xfId="0" applyFont="1" applyAlignment="1">
      <alignment horizontal="center"/>
    </xf>
    <xf numFmtId="0" fontId="7" fillId="0" borderId="0" xfId="0" applyFont="1" applyFill="1" applyBorder="1" applyAlignment="1">
      <alignment horizontal="center"/>
    </xf>
    <xf numFmtId="3" fontId="7" fillId="0" borderId="0" xfId="0" applyNumberFormat="1" applyFont="1"/>
    <xf numFmtId="0" fontId="0" fillId="0" borderId="0" xfId="0"/>
    <xf numFmtId="0" fontId="9" fillId="0" borderId="0" xfId="0" applyFont="1"/>
    <xf numFmtId="0" fontId="74" fillId="0" borderId="12" xfId="0" applyNumberFormat="1" applyFont="1" applyFill="1" applyBorder="1" applyAlignment="1">
      <alignment horizontal="right" vertical="center" wrapText="1" readingOrder="1"/>
    </xf>
    <xf numFmtId="0" fontId="0" fillId="0" borderId="0" xfId="0" applyAlignment="1">
      <alignment horizontal="center"/>
    </xf>
    <xf numFmtId="0" fontId="74" fillId="0" borderId="0" xfId="0" applyNumberFormat="1" applyFont="1" applyFill="1" applyBorder="1" applyAlignment="1">
      <alignment horizontal="right" vertical="center" wrapText="1" readingOrder="1"/>
    </xf>
    <xf numFmtId="1" fontId="1" fillId="0" borderId="0" xfId="1" applyNumberFormat="1" applyFont="1" applyBorder="1" applyAlignment="1">
      <alignment horizontal="center"/>
    </xf>
    <xf numFmtId="0" fontId="0" fillId="0" borderId="0" xfId="0"/>
    <xf numFmtId="0" fontId="7" fillId="0" borderId="0" xfId="0" applyFont="1"/>
    <xf numFmtId="3" fontId="7" fillId="0" borderId="0" xfId="0" applyNumberFormat="1" applyFont="1"/>
    <xf numFmtId="0" fontId="0" fillId="0" borderId="0" xfId="0" quotePrefix="1"/>
    <xf numFmtId="0" fontId="7" fillId="5" borderId="0" xfId="0" applyFont="1" applyFill="1"/>
    <xf numFmtId="0" fontId="7" fillId="0" borderId="0" xfId="0" applyFont="1"/>
    <xf numFmtId="3" fontId="7" fillId="0" borderId="0" xfId="0" applyNumberFormat="1" applyFont="1"/>
    <xf numFmtId="3" fontId="7" fillId="0" borderId="0" xfId="0" applyNumberFormat="1" applyFont="1"/>
    <xf numFmtId="0" fontId="7" fillId="0" borderId="0" xfId="0" applyFont="1" applyAlignment="1">
      <alignment horizontal="right"/>
    </xf>
    <xf numFmtId="0" fontId="7" fillId="5" borderId="0" xfId="0" applyFont="1" applyFill="1"/>
    <xf numFmtId="0" fontId="37" fillId="0" borderId="0" xfId="0" applyFont="1" applyAlignment="1">
      <alignment vertical="center" wrapText="1"/>
    </xf>
    <xf numFmtId="0" fontId="0" fillId="0" borderId="0" xfId="0"/>
    <xf numFmtId="9" fontId="7" fillId="0" borderId="0" xfId="1" applyFont="1" applyBorder="1" applyAlignment="1">
      <alignment horizontal="center"/>
    </xf>
    <xf numFmtId="0" fontId="7" fillId="0" borderId="0" xfId="0" applyFont="1" applyBorder="1" applyAlignment="1">
      <alignment horizontal="center"/>
    </xf>
    <xf numFmtId="9" fontId="9" fillId="0" borderId="0" xfId="1" applyFont="1" applyBorder="1" applyAlignment="1">
      <alignment horizontal="center"/>
    </xf>
    <xf numFmtId="1" fontId="4" fillId="0" borderId="0" xfId="1" applyNumberFormat="1"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4" fillId="0" borderId="0" xfId="0" applyFont="1" applyAlignment="1">
      <alignment horizontal="center"/>
    </xf>
    <xf numFmtId="0" fontId="4" fillId="0" borderId="0" xfId="0" applyFont="1"/>
    <xf numFmtId="0" fontId="16" fillId="0" borderId="0" xfId="0" applyFont="1" applyAlignment="1">
      <alignment vertical="center" wrapText="1"/>
    </xf>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6" fillId="0" borderId="0" xfId="0" applyFont="1"/>
    <xf numFmtId="0" fontId="36" fillId="0" borderId="0" xfId="0" applyFont="1" applyAlignment="1">
      <alignment horizontal="center"/>
    </xf>
    <xf numFmtId="0" fontId="1" fillId="0" borderId="0" xfId="0" applyFont="1" applyAlignment="1">
      <alignment horizontal="center"/>
    </xf>
    <xf numFmtId="9" fontId="1" fillId="0" borderId="0" xfId="1" applyFont="1" applyBorder="1" applyAlignment="1">
      <alignment horizontal="center"/>
    </xf>
    <xf numFmtId="0" fontId="7" fillId="0" borderId="0" xfId="0" applyFont="1" applyFill="1" applyBorder="1" applyAlignment="1">
      <alignment horizontal="center"/>
    </xf>
    <xf numFmtId="0" fontId="7" fillId="0" borderId="0" xfId="0" applyFont="1"/>
    <xf numFmtId="1" fontId="1" fillId="5" borderId="0" xfId="1" applyNumberFormat="1" applyFont="1" applyFill="1" applyBorder="1" applyAlignment="1">
      <alignment horizontal="center"/>
    </xf>
    <xf numFmtId="0" fontId="1" fillId="0" borderId="0" xfId="0" applyNumberFormat="1" applyFont="1" applyAlignment="1">
      <alignment horizontal="center"/>
    </xf>
    <xf numFmtId="0" fontId="0" fillId="0" borderId="0" xfId="0" applyFill="1" applyAlignment="1">
      <alignment wrapText="1"/>
    </xf>
    <xf numFmtId="0" fontId="2" fillId="0" borderId="0" xfId="0" applyFont="1" applyFill="1" applyAlignment="1">
      <alignment horizontal="center" vertical="center" wrapText="1"/>
    </xf>
    <xf numFmtId="0" fontId="15" fillId="0" borderId="0" xfId="0" applyFont="1" applyAlignment="1">
      <alignment vertical="center" wrapText="1"/>
    </xf>
    <xf numFmtId="0" fontId="7" fillId="0" borderId="0" xfId="0" applyFont="1" applyBorder="1"/>
    <xf numFmtId="9" fontId="0" fillId="0" borderId="0" xfId="0" applyNumberFormat="1"/>
    <xf numFmtId="0" fontId="15" fillId="0" borderId="0" xfId="0" applyFont="1" applyAlignment="1">
      <alignment horizontal="left" vertical="center" wrapText="1"/>
    </xf>
    <xf numFmtId="0" fontId="15" fillId="0" borderId="0" xfId="0" applyFont="1" applyBorder="1" applyAlignment="1">
      <alignment vertical="center" wrapText="1"/>
    </xf>
    <xf numFmtId="0" fontId="1" fillId="0" borderId="0" xfId="0" applyFont="1"/>
    <xf numFmtId="0" fontId="17" fillId="0" borderId="0" xfId="0" applyFont="1" applyBorder="1" applyAlignment="1">
      <alignment vertical="center" wrapText="1"/>
    </xf>
    <xf numFmtId="0" fontId="15" fillId="0" borderId="0" xfId="0" applyFont="1" applyBorder="1" applyAlignment="1">
      <alignment horizontal="left" vertical="center" wrapText="1"/>
    </xf>
    <xf numFmtId="0" fontId="7" fillId="0" borderId="0" xfId="0" applyFont="1" applyBorder="1"/>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0" applyFont="1" applyFill="1" applyBorder="1" applyAlignment="1">
      <alignment horizontal="center"/>
    </xf>
    <xf numFmtId="0" fontId="0" fillId="5" borderId="0" xfId="1" applyNumberFormat="1"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67" fontId="9" fillId="0" borderId="0" xfId="1" applyNumberFormat="1" applyFont="1" applyBorder="1" applyAlignment="1">
      <alignment horizontal="center"/>
    </xf>
    <xf numFmtId="0" fontId="0" fillId="0" borderId="0" xfId="0"/>
    <xf numFmtId="0" fontId="0" fillId="0" borderId="0" xfId="0" applyFont="1"/>
    <xf numFmtId="0" fontId="0" fillId="0" borderId="0" xfId="0" applyAlignment="1">
      <alignment horizontal="center"/>
    </xf>
    <xf numFmtId="10" fontId="0" fillId="0" borderId="0" xfId="1" applyNumberFormat="1" applyFont="1" applyAlignment="1">
      <alignment horizontal="center" vertical="center" wrapText="1"/>
    </xf>
    <xf numFmtId="9" fontId="17" fillId="0" borderId="0" xfId="1" applyFont="1" applyBorder="1"/>
    <xf numFmtId="0" fontId="1" fillId="0" borderId="0" xfId="0" applyFont="1" applyAlignment="1">
      <alignment horizontal="right"/>
    </xf>
    <xf numFmtId="9" fontId="0" fillId="0" borderId="0" xfId="0" applyNumberFormat="1" applyFont="1"/>
    <xf numFmtId="0" fontId="15" fillId="0" borderId="0" xfId="0" applyFont="1" applyAlignment="1">
      <alignment vertical="center" wrapText="1"/>
    </xf>
    <xf numFmtId="0" fontId="12" fillId="0" borderId="0" xfId="0" applyFont="1" applyFill="1" applyBorder="1"/>
    <xf numFmtId="9" fontId="12" fillId="0" borderId="0" xfId="1" applyFont="1" applyFill="1"/>
    <xf numFmtId="0" fontId="15" fillId="0" borderId="0" xfId="0" applyFont="1" applyBorder="1"/>
    <xf numFmtId="9" fontId="15" fillId="0" borderId="0" xfId="1" applyFont="1" applyBorder="1"/>
    <xf numFmtId="0" fontId="0" fillId="0" borderId="0" xfId="0"/>
    <xf numFmtId="0" fontId="0" fillId="0" borderId="0" xfId="0" applyFont="1"/>
    <xf numFmtId="0" fontId="0" fillId="5" borderId="0" xfId="0" applyFont="1" applyFill="1"/>
    <xf numFmtId="0" fontId="0" fillId="5" borderId="0" xfId="0" applyFill="1"/>
    <xf numFmtId="0" fontId="7" fillId="0" borderId="0" xfId="0" applyFont="1" applyAlignment="1">
      <alignment horizontal="center"/>
    </xf>
    <xf numFmtId="0" fontId="7" fillId="0" borderId="0" xfId="0" applyFont="1" applyFill="1" applyBorder="1" applyAlignment="1">
      <alignment horizontal="center" vertic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Fill="1" applyBorder="1" applyAlignment="1">
      <alignment horizontal="center"/>
    </xf>
    <xf numFmtId="166" fontId="1" fillId="0" borderId="0" xfId="0" applyNumberFormat="1" applyFont="1"/>
    <xf numFmtId="169" fontId="25" fillId="0" borderId="0" xfId="4" applyNumberFormat="1" applyFont="1" applyFill="1" applyBorder="1" applyAlignment="1">
      <alignment vertical="center" wrapText="1"/>
    </xf>
    <xf numFmtId="169" fontId="61"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7" fillId="0" borderId="0" xfId="4" applyNumberFormat="1" applyFont="1" applyFill="1" applyBorder="1" applyAlignment="1">
      <alignment horizontal="left" vertical="center" wrapText="1"/>
    </xf>
    <xf numFmtId="0" fontId="0" fillId="0" borderId="0" xfId="0" applyAlignment="1">
      <alignment wrapText="1"/>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3" fillId="0" borderId="0" xfId="0" applyFont="1" applyAlignment="1">
      <alignment wrapText="1"/>
    </xf>
    <xf numFmtId="0" fontId="1" fillId="2" borderId="0" xfId="0" applyFont="1" applyFill="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9"/>
    <cellStyle name="Currency 2 2" xfId="52"/>
    <cellStyle name="Currency 3" xfId="53"/>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51"/>
    <cellStyle name="Normal 2 3" xfId="54"/>
    <cellStyle name="Normal 3" xfId="47"/>
    <cellStyle name="Normal 3 2" xfId="56"/>
    <cellStyle name="Note" xfId="19" builtinId="10" customBuiltin="1"/>
    <cellStyle name="Output" xfId="14" builtinId="21" customBuiltin="1"/>
    <cellStyle name="Percent" xfId="1" builtinId="5"/>
    <cellStyle name="Percent 2" xfId="50"/>
    <cellStyle name="Percent 2 2" xfId="55"/>
    <cellStyle name="Percent 3" xfId="48"/>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Overview'!$A$7,'0. Overview'!$A$25,'0. Overview'!$A$48,'0. Overview'!$A$74,'0. Overview'!$A$100,'0. Overview'!$A$122,'0. Overview'!$A$147,'0. Overview'!$A$163,'0. Overview'!$A$195,'0. Overview'!$A$207,'0. Overview'!$A$222)</c:f>
              <c:strCache>
                <c:ptCount val="11"/>
                <c:pt idx="0">
                  <c:v>Morris</c:v>
                </c:pt>
                <c:pt idx="1">
                  <c:v>Morris</c:v>
                </c:pt>
                <c:pt idx="2">
                  <c:v>Morris</c:v>
                </c:pt>
                <c:pt idx="3">
                  <c:v>Morris</c:v>
                </c:pt>
                <c:pt idx="4">
                  <c:v>Morris</c:v>
                </c:pt>
                <c:pt idx="5">
                  <c:v>Morris</c:v>
                </c:pt>
                <c:pt idx="6">
                  <c:v>Morris</c:v>
                </c:pt>
                <c:pt idx="7">
                  <c:v>Morris</c:v>
                </c:pt>
                <c:pt idx="8">
                  <c:v>Morris</c:v>
                </c:pt>
                <c:pt idx="9">
                  <c:v>Morris</c:v>
                </c:pt>
                <c:pt idx="10">
                  <c:v>Morris</c:v>
                </c:pt>
              </c:strCache>
            </c:strRef>
          </c:cat>
          <c:val>
            <c:numRef>
              <c:f>('0. Overview'!$C$7,'0. Overview'!$C$25,'0. Overview'!$C$48,'0. Overview'!$C$74,'0. Overview'!$C$100,'0. Overview'!$C$122,'0. Overview'!$C$147,'0. Overview'!$C$163,'0. Overview'!$C$195,'0. Overview'!$C$207,'0. Overview'!$C$222)</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8FF9-4151-BAC8-CC7646C090A8}"/>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Overview'!$A$7,'0. Overview'!$A$25,'0. Overview'!$A$48,'0. Overview'!$A$74,'0. Overview'!$A$100,'0. Overview'!$A$122,'0. Overview'!$A$147,'0. Overview'!$A$163,'0. Overview'!$A$195,'0. Overview'!$A$207,'0. Overview'!$A$222)</c:f>
              <c:strCache>
                <c:ptCount val="11"/>
                <c:pt idx="0">
                  <c:v>Morris</c:v>
                </c:pt>
                <c:pt idx="1">
                  <c:v>Morris</c:v>
                </c:pt>
                <c:pt idx="2">
                  <c:v>Morris</c:v>
                </c:pt>
                <c:pt idx="3">
                  <c:v>Morris</c:v>
                </c:pt>
                <c:pt idx="4">
                  <c:v>Morris</c:v>
                </c:pt>
                <c:pt idx="5">
                  <c:v>Morris</c:v>
                </c:pt>
                <c:pt idx="6">
                  <c:v>Morris</c:v>
                </c:pt>
                <c:pt idx="7">
                  <c:v>Morris</c:v>
                </c:pt>
                <c:pt idx="8">
                  <c:v>Morris</c:v>
                </c:pt>
                <c:pt idx="9">
                  <c:v>Morris</c:v>
                </c:pt>
                <c:pt idx="10">
                  <c:v>Morris</c:v>
                </c:pt>
              </c:strCache>
            </c:strRef>
          </c:cat>
          <c:val>
            <c:numRef>
              <c:f>('0. Overview'!$D$7,'0. Overview'!$D$25,'0. Overview'!$D$48,'0. Overview'!$D$74,'0. Overview'!$D$100,'0. Overview'!$D$122,'0. Overview'!$D$147,'0. Overview'!$D$163,'0. Overview'!$D$195,'0. Overview'!$D$207,'0. Overview'!$D$222)</c:f>
              <c:numCache>
                <c:formatCode>General</c:formatCode>
                <c:ptCount val="11"/>
                <c:pt idx="0">
                  <c:v>16.875</c:v>
                </c:pt>
                <c:pt idx="1">
                  <c:v>20.875</c:v>
                </c:pt>
                <c:pt idx="2">
                  <c:v>19.875</c:v>
                </c:pt>
                <c:pt idx="3">
                  <c:v>15.875</c:v>
                </c:pt>
                <c:pt idx="4">
                  <c:v>11.875</c:v>
                </c:pt>
                <c:pt idx="5">
                  <c:v>11.875</c:v>
                </c:pt>
                <c:pt idx="6">
                  <c:v>8.875</c:v>
                </c:pt>
                <c:pt idx="7">
                  <c:v>14.875</c:v>
                </c:pt>
                <c:pt idx="8">
                  <c:v>4.875</c:v>
                </c:pt>
                <c:pt idx="9">
                  <c:v>12.875</c:v>
                </c:pt>
                <c:pt idx="10">
                  <c:v>19.875</c:v>
                </c:pt>
              </c:numCache>
            </c:numRef>
          </c:val>
          <c:extLst>
            <c:ext xmlns:c16="http://schemas.microsoft.com/office/drawing/2014/chart" uri="{C3380CC4-5D6E-409C-BE32-E72D297353CC}">
              <c16:uniqueId val="{00000001-8FF9-4151-BAC8-CC7646C090A8}"/>
            </c:ext>
          </c:extLst>
        </c:ser>
        <c:ser>
          <c:idx val="3"/>
          <c:order val="2"/>
          <c:spPr>
            <a:solidFill>
              <a:schemeClr val="bg2">
                <a:lumMod val="75000"/>
              </a:schemeClr>
            </a:solidFill>
            <a:ln>
              <a:solidFill>
                <a:schemeClr val="tx1"/>
              </a:solidFill>
            </a:ln>
            <a:effectLst/>
          </c:spPr>
          <c:invertIfNegative val="0"/>
          <c:cat>
            <c:strRef>
              <c:f>('0. Overview'!$A$7,'0. Overview'!$A$25,'0. Overview'!$A$48,'0. Overview'!$A$74,'0. Overview'!$A$100,'0. Overview'!$A$122,'0. Overview'!$A$147,'0. Overview'!$A$163,'0. Overview'!$A$195,'0. Overview'!$A$207,'0. Overview'!$A$222)</c:f>
              <c:strCache>
                <c:ptCount val="11"/>
                <c:pt idx="0">
                  <c:v>Morris</c:v>
                </c:pt>
                <c:pt idx="1">
                  <c:v>Morris</c:v>
                </c:pt>
                <c:pt idx="2">
                  <c:v>Morris</c:v>
                </c:pt>
                <c:pt idx="3">
                  <c:v>Morris</c:v>
                </c:pt>
                <c:pt idx="4">
                  <c:v>Morris</c:v>
                </c:pt>
                <c:pt idx="5">
                  <c:v>Morris</c:v>
                </c:pt>
                <c:pt idx="6">
                  <c:v>Morris</c:v>
                </c:pt>
                <c:pt idx="7">
                  <c:v>Morris</c:v>
                </c:pt>
                <c:pt idx="8">
                  <c:v>Morris</c:v>
                </c:pt>
                <c:pt idx="9">
                  <c:v>Morris</c:v>
                </c:pt>
                <c:pt idx="10">
                  <c:v>Morris</c:v>
                </c:pt>
              </c:strCache>
            </c:strRef>
          </c:cat>
          <c:val>
            <c:numRef>
              <c:f>('0. Overview'!$E$7,'0. Overview'!$E$25,'0. Overview'!$E$48,'0. Overview'!$E$74,'0. Overview'!$E$100,'0. Overview'!$E$122,'0. Overview'!$E$147,'0. Overview'!$E$163,'0. Overview'!$E$195,'0. Overview'!$E$207,'0. Overview'!$E$222)</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8FF9-4151-BAC8-CC7646C090A8}"/>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Overview'!$A$253,'0. Overview'!$A$270,'0. Overview'!$A$297,'0. Overview'!$A$318,'0. Overview'!$A$343,'0. Overview'!$A$363,'0. Overview'!$A$385,'0. Overview'!$A$415,'0. Overview'!$A$437)</c:f>
              <c:strCache>
                <c:ptCount val="9"/>
                <c:pt idx="0">
                  <c:v>Morris</c:v>
                </c:pt>
                <c:pt idx="1">
                  <c:v>Morris</c:v>
                </c:pt>
                <c:pt idx="2">
                  <c:v>Morris</c:v>
                </c:pt>
                <c:pt idx="3">
                  <c:v>Morris</c:v>
                </c:pt>
                <c:pt idx="4">
                  <c:v>Morris</c:v>
                </c:pt>
                <c:pt idx="5">
                  <c:v>Morris</c:v>
                </c:pt>
                <c:pt idx="6">
                  <c:v>Morris</c:v>
                </c:pt>
                <c:pt idx="7">
                  <c:v>Morris</c:v>
                </c:pt>
                <c:pt idx="8">
                  <c:v>Morris</c:v>
                </c:pt>
              </c:strCache>
            </c:strRef>
          </c:cat>
          <c:val>
            <c:numRef>
              <c:f>('0. Overview'!$C$253,'0. Overview'!$C$270,'0. Overview'!$C$297,'0. Overview'!$C$318,'0. Overview'!$C$343,'0. Overview'!$C$363,'0. Overview'!$C$385,'0. Overview'!$C$415,'0. Overview'!$C$437)</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4B9F-4B35-8BE0-74444D0DFA5E}"/>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Overview'!$A$253,'0. Overview'!$A$270,'0. Overview'!$A$297,'0. Overview'!$A$318,'0. Overview'!$A$343,'0. Overview'!$A$363,'0. Overview'!$A$385,'0. Overview'!$A$415,'0. Overview'!$A$437)</c:f>
              <c:strCache>
                <c:ptCount val="9"/>
                <c:pt idx="0">
                  <c:v>Morris</c:v>
                </c:pt>
                <c:pt idx="1">
                  <c:v>Morris</c:v>
                </c:pt>
                <c:pt idx="2">
                  <c:v>Morris</c:v>
                </c:pt>
                <c:pt idx="3">
                  <c:v>Morris</c:v>
                </c:pt>
                <c:pt idx="4">
                  <c:v>Morris</c:v>
                </c:pt>
                <c:pt idx="5">
                  <c:v>Morris</c:v>
                </c:pt>
                <c:pt idx="6">
                  <c:v>Morris</c:v>
                </c:pt>
                <c:pt idx="7">
                  <c:v>Morris</c:v>
                </c:pt>
                <c:pt idx="8">
                  <c:v>Morris</c:v>
                </c:pt>
              </c:strCache>
            </c:strRef>
          </c:cat>
          <c:val>
            <c:numRef>
              <c:f>('0. Overview'!$D$253,'0. Overview'!$D$270,'0. Overview'!$D$297,'0. Overview'!$D$318,'0. Overview'!$D$343,'0. Overview'!$D$363,'0. Overview'!$D$385,'0. Overview'!$D$415,'0. Overview'!$D$437)</c:f>
              <c:numCache>
                <c:formatCode>General</c:formatCode>
                <c:ptCount val="9"/>
                <c:pt idx="0">
                  <c:v>14.875</c:v>
                </c:pt>
                <c:pt idx="1">
                  <c:v>19.875</c:v>
                </c:pt>
                <c:pt idx="2">
                  <c:v>14.875</c:v>
                </c:pt>
                <c:pt idx="3">
                  <c:v>15.875</c:v>
                </c:pt>
                <c:pt idx="4">
                  <c:v>13.875</c:v>
                </c:pt>
                <c:pt idx="5">
                  <c:v>15.875</c:v>
                </c:pt>
                <c:pt idx="6">
                  <c:v>15.875</c:v>
                </c:pt>
                <c:pt idx="7">
                  <c:v>9.875</c:v>
                </c:pt>
                <c:pt idx="8">
                  <c:v>9.875</c:v>
                </c:pt>
              </c:numCache>
            </c:numRef>
          </c:val>
          <c:extLst>
            <c:ext xmlns:c16="http://schemas.microsoft.com/office/drawing/2014/chart" uri="{C3380CC4-5D6E-409C-BE32-E72D297353CC}">
              <c16:uniqueId val="{00000001-4B9F-4B35-8BE0-74444D0DFA5E}"/>
            </c:ext>
          </c:extLst>
        </c:ser>
        <c:ser>
          <c:idx val="3"/>
          <c:order val="2"/>
          <c:spPr>
            <a:solidFill>
              <a:schemeClr val="bg2">
                <a:lumMod val="75000"/>
              </a:schemeClr>
            </a:solidFill>
            <a:ln>
              <a:solidFill>
                <a:schemeClr val="tx1"/>
              </a:solidFill>
            </a:ln>
            <a:effectLst/>
          </c:spPr>
          <c:invertIfNegative val="0"/>
          <c:cat>
            <c:strRef>
              <c:f>('0. Overview'!$A$253,'0. Overview'!$A$270,'0. Overview'!$A$297,'0. Overview'!$A$318,'0. Overview'!$A$343,'0. Overview'!$A$363,'0. Overview'!$A$385,'0. Overview'!$A$415,'0. Overview'!$A$437)</c:f>
              <c:strCache>
                <c:ptCount val="9"/>
                <c:pt idx="0">
                  <c:v>Morris</c:v>
                </c:pt>
                <c:pt idx="1">
                  <c:v>Morris</c:v>
                </c:pt>
                <c:pt idx="2">
                  <c:v>Morris</c:v>
                </c:pt>
                <c:pt idx="3">
                  <c:v>Morris</c:v>
                </c:pt>
                <c:pt idx="4">
                  <c:v>Morris</c:v>
                </c:pt>
                <c:pt idx="5">
                  <c:v>Morris</c:v>
                </c:pt>
                <c:pt idx="6">
                  <c:v>Morris</c:v>
                </c:pt>
                <c:pt idx="7">
                  <c:v>Morris</c:v>
                </c:pt>
                <c:pt idx="8">
                  <c:v>Morris</c:v>
                </c:pt>
              </c:strCache>
            </c:strRef>
          </c:cat>
          <c:val>
            <c:numRef>
              <c:f>('0. Overview'!$E$253,'0. Overview'!$E$270,'0. Overview'!$E$297,'0. Overview'!$E$318,'0. Overview'!$E$343,'0. Overview'!$E$363,'0. Overview'!$E$385,'0. Overview'!$E$415,'0. Overview'!$E$437)</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4B9F-4B35-8BE0-74444D0DFA5E}"/>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D20" sqref="D20"/>
    </sheetView>
  </sheetViews>
  <sheetFormatPr defaultColWidth="8.81640625" defaultRowHeight="14.5"/>
  <cols>
    <col min="2" max="2" width="9.453125" bestFit="1" customWidth="1"/>
    <col min="3" max="3" width="4.7265625" bestFit="1" customWidth="1"/>
  </cols>
  <sheetData>
    <row r="1" spans="1:1">
      <c r="A1" s="6" t="s">
        <v>0</v>
      </c>
    </row>
    <row r="2" spans="1:1">
      <c r="A2" s="159" t="str">
        <f>'0. Overview'!A1</f>
        <v>0.1 Morris County Basic Needs Overview</v>
      </c>
    </row>
    <row r="3" spans="1:1">
      <c r="A3" s="159" t="str">
        <f>'0. Overview'!A244</f>
        <v>0.2 Morris County Service Needs Overview</v>
      </c>
    </row>
    <row r="5" spans="1:1">
      <c r="A5" s="6" t="s">
        <v>1</v>
      </c>
    </row>
    <row r="6" spans="1:1">
      <c r="A6" s="159" t="str">
        <f>'1. Demographics'!A1:I1</f>
        <v>1.1. NJ counties race/ethnicity (percentage), 2019</v>
      </c>
    </row>
    <row r="7" spans="1:1">
      <c r="A7" s="159" t="str">
        <f>'1. Demographics'!31:31</f>
        <v>1.2 Racial/ ethnic demographics (%) over time, in county</v>
      </c>
    </row>
    <row r="8" spans="1:1">
      <c r="A8" s="159" t="str">
        <f>'1. Demographics'!44:44</f>
        <v>1.3. Morris county municipalities race/ethnicity (percentage), 2019</v>
      </c>
    </row>
    <row r="9" spans="1:1">
      <c r="A9" s="159" t="str">
        <f>'1. Demographics'!124:124</f>
        <v>1.4. Population (%) foreign-born in NJ (by county)</v>
      </c>
    </row>
    <row r="10" spans="1:1">
      <c r="A10" s="159" t="str">
        <f>'1. Demographics'!153:153</f>
        <v>1.5 Population (%)  foreign born over time, in county</v>
      </c>
    </row>
    <row r="11" spans="1:1">
      <c r="A11" s="159" t="str">
        <f>'1. Demographics'!165:165</f>
        <v>1.6. Population (%) foreign-born by municipality</v>
      </c>
    </row>
    <row r="12" spans="1:1">
      <c r="A12" s="159" t="str">
        <f>'1. Demographics'!242:242</f>
        <v>1.7. NJ county language demographics (percentage), 2019</v>
      </c>
    </row>
    <row r="13" spans="1:1">
      <c r="A13" s="159" t="str">
        <f>'1. Demographics'!271:271</f>
        <v>1.8 Population (%) English only speakers over time, in county</v>
      </c>
    </row>
    <row r="14" spans="1:1">
      <c r="A14" s="159" t="str">
        <f>'1. Demographics'!283:283</f>
        <v xml:space="preserve">1.9. Illustration of English-only speakers (%) variation by municipality </v>
      </c>
    </row>
    <row r="15" spans="1:1">
      <c r="A15" s="159" t="str">
        <f>'1. Demographics'!363:363</f>
        <v>1.10. Total children in each county under the age of 18</v>
      </c>
    </row>
    <row r="16" spans="1:1">
      <c r="A16" s="159" t="str">
        <f>'1. Demographics'!395:395</f>
        <v>1.11. Children (#) per age category in NJ (by county)</v>
      </c>
    </row>
    <row r="17" spans="1:1">
      <c r="A17" s="159" t="str">
        <f>'1. Demographics'!424:424</f>
        <v>1.12. Children (#), by municipality</v>
      </c>
    </row>
    <row r="18" spans="1:1">
      <c r="A18" s="159" t="str">
        <f>'1. Demographics'!452:452</f>
        <v>1.13. Children served by CP&amp;P</v>
      </c>
    </row>
    <row r="19" spans="1:1">
      <c r="A19" s="159" t="str">
        <f>'1. Demographics'!484:484</f>
        <v>1.14 Children (#) in CP&amp;P out-of-home placement – kin and non-kin, in county</v>
      </c>
    </row>
    <row r="21" spans="1:1">
      <c r="A21" s="6" t="s">
        <v>2</v>
      </c>
    </row>
    <row r="22" spans="1:1">
      <c r="A22" s="159" t="str">
        <f>'2. Poverty'!1:1</f>
        <v>2.1. NJ county poverty rate of families with children &lt;18 (in the past 12 months), 2019</v>
      </c>
    </row>
    <row r="23" spans="1:1">
      <c r="A23" s="159" t="str">
        <f>'2. Poverty'!31:31</f>
        <v>2.2 Families (%) with children under the age of 18 living in poverty over time, in county</v>
      </c>
    </row>
    <row r="24" spans="1:1">
      <c r="A24" s="159" t="str">
        <f>'2. Poverty'!43:43</f>
        <v>2.3. Morris county municipality poverty rate of families with children &lt; 18  (in the past 12 months), 2019</v>
      </c>
    </row>
    <row r="26" spans="1:1">
      <c r="A26" s="6" t="s">
        <v>3</v>
      </c>
    </row>
    <row r="27" spans="1:1">
      <c r="A27" s="159" t="str">
        <f>'3. Cost of Living'!1:1</f>
        <v xml:space="preserve">3.1. Monthly cost of living estimates ($) for NJ counties </v>
      </c>
    </row>
    <row r="28" spans="1:1">
      <c r="A28" s="159" t="str">
        <f>'3. Cost of Living'!29:29</f>
        <v>3.2 Annual cost of living estimates ($) in NJ (by county)</v>
      </c>
    </row>
    <row r="30" spans="1:1">
      <c r="A30" s="6" t="s">
        <v>4</v>
      </c>
    </row>
    <row r="31" spans="1:1">
      <c r="A31" s="159" t="str">
        <f>'4. Income'!1:1</f>
        <v>4.1. NJ counties median household income, 2019</v>
      </c>
    </row>
    <row r="32" spans="1:1">
      <c r="A32" s="159" t="str">
        <f>'4. Income'!31:31</f>
        <v>4.2 Median household income ($) over time, in county</v>
      </c>
    </row>
    <row r="33" spans="1:1">
      <c r="A33" s="159" t="str">
        <f>'4. Income'!43:43</f>
        <v>4.3. Morris county municipalities median household income, 2019</v>
      </c>
    </row>
    <row r="35" spans="1:1">
      <c r="A35" s="6" t="s">
        <v>5</v>
      </c>
    </row>
    <row r="36" spans="1:1">
      <c r="A36" s="159" t="str">
        <f>'5. Housing'!1:1</f>
        <v>5.1. Households (%) with severe cost burden for housing (by county)</v>
      </c>
    </row>
    <row r="37" spans="1:1">
      <c r="A37" s="159" t="str">
        <f>'5. Housing'!31:31</f>
        <v>5.2 Households (%) with severe housing problems* over time, in county</v>
      </c>
    </row>
    <row r="39" spans="1:1">
      <c r="A39" s="6" t="s">
        <v>6</v>
      </c>
    </row>
    <row r="40" spans="1:1" s="159" customFormat="1">
      <c r="A40" s="159" t="str">
        <f>'6. Food &amp; Nutrition'!A1</f>
        <v>6.1 Food Insecurity (%) across counties, 2018</v>
      </c>
    </row>
    <row r="41" spans="1:1">
      <c r="A41" s="159" t="str">
        <f>'6. Food &amp; Nutrition'!37:37</f>
        <v>6.2 Individuals (#) enrolled in WIC nutrition program, in county</v>
      </c>
    </row>
    <row r="42" spans="1:1">
      <c r="A42" s="159" t="str">
        <f>'6. Food &amp; Nutrition'!66:66</f>
        <v>6.3 Children (#) receiving free or reduced lunch, in county</v>
      </c>
    </row>
    <row r="43" spans="1:1">
      <c r="A43" s="159" t="str">
        <f>'6. Food &amp; Nutrition'!95:95</f>
        <v xml:space="preserve">6.4 Children (#) receiving NJ SNAP supplemental nutritional assistance, in county </v>
      </c>
    </row>
    <row r="45" spans="1:1">
      <c r="A45" s="6" t="s">
        <v>7</v>
      </c>
    </row>
    <row r="46" spans="1:1">
      <c r="A46" s="159" t="str">
        <f>'7. Child Care'!1:1</f>
        <v>7.1. Median monthly child care cost of center-based care by age of child​</v>
      </c>
    </row>
    <row r="47" spans="1:1">
      <c r="A47" s="159" t="str">
        <f>'7. Child Care'!36:36</f>
        <v>7.2. Median monthly child care cost of center-based care by age of child compared with median household income, by county</v>
      </c>
    </row>
    <row r="49" spans="1:1">
      <c r="A49" s="6" t="s">
        <v>8</v>
      </c>
    </row>
    <row r="50" spans="1:1">
      <c r="A50" s="159" t="str">
        <f>'8. Transportation &amp; Commute'!1:1</f>
        <v>8.1 Average commute (minutes) in NJ (by county)</v>
      </c>
    </row>
    <row r="51" spans="1:1">
      <c r="A51" s="159" t="str">
        <f>'8. Transportation &amp; Commute'!31:31</f>
        <v>8.2 Average commute (minutes) over time, in county</v>
      </c>
    </row>
    <row r="52" spans="1:1">
      <c r="A52" s="159" t="str">
        <f>'8. Transportation &amp; Commute'!43:43</f>
        <v>8.3 Average commute (minutes) by municipality</v>
      </c>
    </row>
    <row r="53" spans="1:1">
      <c r="A53" s="159" t="str">
        <f>'8. Transportation &amp; Commute'!120:120</f>
        <v>8.4. Cost of transportation as a % of income in NJ counties, 2017</v>
      </c>
    </row>
    <row r="54" spans="1:1">
      <c r="A54" s="159" t="str">
        <f>'8. Transportation &amp; Commute'!149:149</f>
        <v>8.5. Annual Total Auto Cost ($) Across NJ counties, 2020</v>
      </c>
    </row>
    <row r="56" spans="1:1">
      <c r="A56" s="6" t="s">
        <v>9</v>
      </c>
    </row>
    <row r="57" spans="1:1">
      <c r="A57" s="159" t="str">
        <f>'9. Health Ins. &amp; Health Care'!1:1</f>
        <v>9.1. Proportion of NJ county minors with no health insurance coverage, 2019</v>
      </c>
    </row>
    <row r="58" spans="1:1">
      <c r="A58" s="159" t="str">
        <f>'9. Health Ins. &amp; Health Care'!32:32</f>
        <v>9.2 Children without health insurance (%) over time, in county</v>
      </c>
    </row>
    <row r="59" spans="1:1">
      <c r="A59" s="159" t="str">
        <f>'9. Health Ins. &amp; Health Care'!45:45</f>
        <v>9.3. Proportion of Morris county municipality minors with no health insurance coverage, 2019</v>
      </c>
    </row>
    <row r="60" spans="1:1">
      <c r="A60" s="159" t="str">
        <f>'9. Health Ins. &amp; Health Care'!124:124</f>
        <v>9.4 NJ Family Care Medicaid Participation, by County, November 2020</v>
      </c>
    </row>
    <row r="61" spans="1:1">
      <c r="A61" s="159" t="str">
        <f>'9. Health Ins. &amp; Health Care'!153:153</f>
        <v>9.5 Percentage of Children Meeting All Immunization Requirements by Grade Type and County, NJ, 2019-2020</v>
      </c>
    </row>
    <row r="62" spans="1:1">
      <c r="A62" s="159" t="str">
        <f>'9. Health Ins. &amp; Health Care'!184:184</f>
        <v>9.6 County immunization rates (%) (all grade types), in county</v>
      </c>
    </row>
    <row r="63" spans="1:1">
      <c r="A63" s="159" t="str">
        <f>'9. Health Ins. &amp; Health Care'!199:199</f>
        <v>9.7 Reports of late or lack of prenatal care, by County, 2018-2019</v>
      </c>
    </row>
    <row r="64" spans="1:1">
      <c r="A64" s="159" t="str">
        <f>'9. Health Ins. &amp; Health Care'!231:231</f>
        <v>9.8 Late or lack of prenatal care reports (#) over time, in county</v>
      </c>
    </row>
    <row r="66" spans="1:1">
      <c r="A66" s="6" t="s">
        <v>10</v>
      </c>
    </row>
    <row r="67" spans="1:1">
      <c r="A67" s="159" t="str">
        <f>'10. Employment'!1:1</f>
        <v>10.1. NJ county average weekly wage ($) by quarter, 2019</v>
      </c>
    </row>
    <row r="68" spans="1:1">
      <c r="A68" s="159" t="str">
        <f>'10. Employment'!31:31</f>
        <v>10.2. Morris county average weekly wage by quarter, 2017-2019</v>
      </c>
    </row>
    <row r="69" spans="1:1">
      <c r="A69" s="159" t="str">
        <f>'10. Employment'!43:43</f>
        <v xml:space="preserve">10.3. County level unemployment rates, October 2019-September 2020 (unadjusted) </v>
      </c>
    </row>
    <row r="70" spans="1:1" s="159" customFormat="1">
      <c r="A70" s="159" t="str">
        <f>'10. Employment'!A74</f>
        <v>10.4 Median unemployment rates, October 2019-September 2020, across counties</v>
      </c>
    </row>
    <row r="71" spans="1:1">
      <c r="A71" s="159" t="str">
        <f>'10. Employment'!105:105</f>
        <v>10.5. NJ counties median Income by Sex, 2019</v>
      </c>
    </row>
    <row r="72" spans="1:1">
      <c r="A72" t="str">
        <f>'10. Employment'!A135:I135</f>
        <v xml:space="preserve">10.6 Median income ($) by sex: national, state, and county comparison </v>
      </c>
    </row>
    <row r="73" spans="1:1">
      <c r="A73" s="159" t="str">
        <f>'10. Employment'!147:147</f>
        <v>10.7 Median income ($) by sex over time, in county</v>
      </c>
    </row>
    <row r="74" spans="1:1">
      <c r="A74" s="159" t="str">
        <f>'10. Employment'!162:162</f>
        <v>10.8 Morris county municipalities median Income by Sex, 2019</v>
      </c>
    </row>
    <row r="75" spans="1:1" s="91" customFormat="1">
      <c r="A75"/>
    </row>
    <row r="76" spans="1:1" s="91" customFormat="1">
      <c r="A76" s="6" t="s">
        <v>655</v>
      </c>
    </row>
    <row r="77" spans="1:1" s="91" customFormat="1">
      <c r="A77" s="91" t="str">
        <f>'11. Community Safety'!1:1</f>
        <v>11.1. Violent Crimes (#) and the Crime Rate (per 1,000), 2019</v>
      </c>
    </row>
    <row r="78" spans="1:1" s="91" customFormat="1">
      <c r="A78" s="91" t="str">
        <f>'11. Community Safety'!34:34</f>
        <v>11.2 Crimes by type (#) in county</v>
      </c>
    </row>
    <row r="79" spans="1:1" s="91" customFormat="1">
      <c r="A79" s="91" t="str">
        <f>'11. Community Safety'!58:58</f>
        <v xml:space="preserve">11.3. NJ county juvenile arrest rates, 2016 </v>
      </c>
    </row>
    <row r="80" spans="1:1" s="91" customFormat="1">
      <c r="A80" s="91" t="str">
        <f>'11. Community Safety'!87:87</f>
        <v>11.4. Morris county juvenile arrest rate, 2012-2016</v>
      </c>
    </row>
    <row r="81" spans="1:1" s="91" customFormat="1">
      <c r="A81" s="91" t="str">
        <f>'11. Community Safety'!100:100</f>
        <v>11.5: Crime guns recovered (#) in NJ (by county), October 2020</v>
      </c>
    </row>
    <row r="82" spans="1:1">
      <c r="A82" s="91" t="str">
        <f>'11. Community Safety'!128:128</f>
        <v>11.6: Crime guns recovered (#) November 2019-October 2020, in county</v>
      </c>
    </row>
    <row r="83" spans="1:1">
      <c r="A83" s="91" t="str">
        <f>'11. Community Safety'!147:147</f>
        <v>11.7: Municipalities in NJ with most crime guns recovered (#), October 2020</v>
      </c>
    </row>
    <row r="84" spans="1:1">
      <c r="A84" s="6"/>
    </row>
    <row r="85" spans="1:1">
      <c r="A85" s="6" t="s">
        <v>11</v>
      </c>
    </row>
    <row r="86" spans="1:1">
      <c r="A86" s="91" t="str">
        <f>'12. Domestic Violence'!1:1</f>
        <v>12.1. NJ county domestic violence incidents, 2019</v>
      </c>
    </row>
    <row r="87" spans="1:1">
      <c r="A87" s="91" t="str">
        <f>'12. Domestic Violence'!30:30</f>
        <v>12.2 Domestic violence incidents (# reported) over time, in county</v>
      </c>
    </row>
    <row r="88" spans="1:1">
      <c r="A88" s="91" t="str">
        <f>'12. Domestic Violence'!42:42</f>
        <v>12.3. Domestic violence incidents by Morris county municipality, 2013-2019</v>
      </c>
    </row>
    <row r="89" spans="1:1">
      <c r="A89" s="91" t="str">
        <f>'12. Domestic Violence'!119:119</f>
        <v>12.4 Domestic violence offenses by type (#) in New Jersey, 2019</v>
      </c>
    </row>
    <row r="90" spans="1:1" s="245" customFormat="1">
      <c r="A90" s="246" t="str">
        <f>'12. Domestic Violence'!148:148</f>
        <v>12.5. Domestic violence offenses by type (#) in County, 2019</v>
      </c>
    </row>
    <row r="91" spans="1:1">
      <c r="A91" s="91"/>
    </row>
    <row r="92" spans="1:1">
      <c r="A92" s="6" t="s">
        <v>661</v>
      </c>
    </row>
    <row r="93" spans="1:1">
      <c r="A93" s="91" t="str">
        <f>'13. Substance Use Disorder'!1:1</f>
        <v>13.1. NJ counties suspected opioid overdose deaths and % change, 2018-2019</v>
      </c>
    </row>
    <row r="94" spans="1:1">
      <c r="A94" s="91" t="str">
        <f>'13. Substance Use Disorder'!31:31</f>
        <v>13.2 Number of (#) suspected opioid deaths over time, in county</v>
      </c>
    </row>
    <row r="95" spans="1:1">
      <c r="A95" s="91" t="str">
        <f>'13. Substance Use Disorder'!43:43</f>
        <v>13.3. Change in Population for every one overdose death, 2017-2018</v>
      </c>
    </row>
    <row r="96" spans="1:1">
      <c r="A96" s="91" t="str">
        <f>'13. Substance Use Disorder'!73:73</f>
        <v>13.4 Population for every 1 overdose death over time, in county</v>
      </c>
    </row>
    <row r="97" spans="1:8">
      <c r="A97" s="91" t="str">
        <f>'13. Substance Use Disorder'!85:85</f>
        <v>13.5. Proportion of substances (percentage) identified at substance abuse treatment center admissions across NJ counties, 2018</v>
      </c>
    </row>
    <row r="98" spans="1:8">
      <c r="A98" s="91"/>
    </row>
    <row r="99" spans="1:8">
      <c r="A99" s="6" t="s">
        <v>12</v>
      </c>
    </row>
    <row r="100" spans="1:8">
      <c r="A100" s="159" t="str">
        <f>'14. Mental Health Services'!1:1</f>
        <v>14.1. Morris county mental health services (programs), 2017</v>
      </c>
    </row>
    <row r="101" spans="1:8">
      <c r="A101" s="159" t="str">
        <f>'14. Mental Health Services'!29:29</f>
        <v>14.2. NJ county age adjusted frequency of mental health distress, 2017</v>
      </c>
    </row>
    <row r="102" spans="1:8">
      <c r="A102" s="159" t="str">
        <f>'14. Mental Health Services'!57:57</f>
        <v>14.3 Frequency (%) of mental health distress over time – age adjusted, in county</v>
      </c>
    </row>
    <row r="103" spans="1:8">
      <c r="A103" s="159"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59" t="str">
        <f>'14. Mental Health Services'!90:90</f>
        <v>14.6. NJ county age adjusted prevalence of diagnosed depression, 2017</v>
      </c>
    </row>
    <row r="106" spans="1:8">
      <c r="A106" s="159" t="str">
        <f>'14. Mental Health Services'!118:118</f>
        <v>14.7 Frequency (%) of depression over time, in county</v>
      </c>
    </row>
    <row r="107" spans="1:8">
      <c r="A107" s="159" t="str">
        <f>'14. Mental Health Services'!130:130</f>
        <v>14.8. Diagnosed depression by race/ethnicity, in county</v>
      </c>
    </row>
    <row r="108" spans="1:8" s="245" customFormat="1">
      <c r="A108" s="245" t="str">
        <f>'14. Mental Health Services'!A143:I143</f>
        <v>14.9 Diagnosed depression by sex, in county</v>
      </c>
      <c r="B108"/>
      <c r="C108"/>
      <c r="D108"/>
      <c r="E108"/>
      <c r="F108"/>
      <c r="G108"/>
      <c r="H108"/>
    </row>
    <row r="110" spans="1:8">
      <c r="A110" s="6" t="s">
        <v>460</v>
      </c>
    </row>
    <row r="111" spans="1:8">
      <c r="A111" s="159" t="str">
        <f>'15. Education'!1:1</f>
        <v>15.1 Children enrolled in special education services, by County, 2018-2019</v>
      </c>
    </row>
    <row r="112" spans="1:8">
      <c r="A112" s="159"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91" zoomScaleNormal="91" workbookViewId="0">
      <selection activeCell="G15" sqref="G15:H15"/>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67" customFormat="1">
      <c r="A1" s="710" t="s">
        <v>407</v>
      </c>
      <c r="B1" s="710"/>
      <c r="C1" s="710"/>
      <c r="D1" s="710"/>
      <c r="E1" s="710"/>
      <c r="F1" s="710"/>
      <c r="G1" s="710"/>
      <c r="H1" s="710"/>
      <c r="I1" s="710"/>
    </row>
    <row r="2" spans="1:20">
      <c r="A2" s="159"/>
      <c r="B2" s="159"/>
      <c r="C2" s="159"/>
      <c r="D2" s="159"/>
      <c r="E2" s="159"/>
      <c r="F2" s="159"/>
      <c r="G2" s="159"/>
      <c r="H2" s="159"/>
      <c r="I2" s="159"/>
      <c r="J2" s="4"/>
      <c r="K2" s="4"/>
      <c r="L2" s="5"/>
      <c r="M2" s="5"/>
      <c r="N2" s="5"/>
      <c r="O2" s="5"/>
      <c r="P2" s="4"/>
      <c r="Q2" s="4"/>
      <c r="R2" s="4"/>
      <c r="S2" s="4"/>
      <c r="T2" s="4"/>
    </row>
    <row r="3" spans="1:20" ht="43.5">
      <c r="A3" s="477"/>
      <c r="B3" s="480"/>
      <c r="C3" s="481" t="s">
        <v>128</v>
      </c>
      <c r="D3" s="481" t="s">
        <v>129</v>
      </c>
      <c r="E3" s="481" t="s">
        <v>130</v>
      </c>
      <c r="F3" s="482" t="s">
        <v>70</v>
      </c>
      <c r="G3" s="482" t="s">
        <v>613</v>
      </c>
      <c r="H3" s="482" t="s">
        <v>614</v>
      </c>
      <c r="I3" s="159"/>
      <c r="J3" s="159"/>
      <c r="K3" s="159"/>
      <c r="L3" s="10"/>
      <c r="M3" s="10"/>
      <c r="N3" s="10"/>
      <c r="O3" s="10"/>
      <c r="P3" s="159"/>
      <c r="Q3" s="159"/>
      <c r="R3" s="159"/>
      <c r="S3" s="159"/>
      <c r="T3" s="159"/>
    </row>
    <row r="4" spans="1:20">
      <c r="A4" s="477"/>
      <c r="B4" s="483" t="s">
        <v>21</v>
      </c>
      <c r="C4" s="483">
        <v>37.9</v>
      </c>
      <c r="D4" s="483">
        <v>1.8</v>
      </c>
      <c r="E4" s="484">
        <v>4.7999999999999972</v>
      </c>
      <c r="F4" s="485"/>
      <c r="G4" s="485">
        <v>27.6</v>
      </c>
      <c r="H4" s="485">
        <v>33.1</v>
      </c>
      <c r="I4" s="159"/>
      <c r="J4" s="159"/>
      <c r="K4" s="159"/>
      <c r="L4" s="10"/>
      <c r="M4" s="10"/>
      <c r="N4" s="10"/>
      <c r="O4" s="10"/>
      <c r="P4" s="159"/>
      <c r="Q4" s="159"/>
      <c r="R4" s="159"/>
      <c r="S4" s="159"/>
      <c r="T4" s="159"/>
    </row>
    <row r="5" spans="1:20">
      <c r="A5" s="477"/>
      <c r="B5" s="483" t="s">
        <v>27</v>
      </c>
      <c r="C5" s="483">
        <v>37.200000000000003</v>
      </c>
      <c r="D5" s="483">
        <v>2.4</v>
      </c>
      <c r="E5" s="484">
        <v>4.1000000000000014</v>
      </c>
      <c r="F5" s="485"/>
      <c r="G5" s="485">
        <v>27.6</v>
      </c>
      <c r="H5" s="485">
        <v>33.1</v>
      </c>
      <c r="I5" s="159"/>
      <c r="J5" s="159"/>
      <c r="K5" s="159"/>
      <c r="L5" s="10"/>
      <c r="M5" s="10"/>
      <c r="N5" s="10"/>
      <c r="O5" s="10"/>
      <c r="P5" s="159"/>
      <c r="Q5" s="159"/>
      <c r="R5" s="159"/>
      <c r="S5" s="159"/>
      <c r="T5" s="159"/>
    </row>
    <row r="6" spans="1:20">
      <c r="A6" s="477"/>
      <c r="B6" s="483" t="s">
        <v>36</v>
      </c>
      <c r="C6" s="483">
        <v>36.9</v>
      </c>
      <c r="D6" s="483">
        <v>0.8</v>
      </c>
      <c r="E6" s="484">
        <v>3.7999999999999972</v>
      </c>
      <c r="F6" s="480"/>
      <c r="G6" s="485">
        <v>27.6</v>
      </c>
      <c r="H6" s="485">
        <v>33.1</v>
      </c>
      <c r="I6" s="159"/>
      <c r="J6" s="159"/>
      <c r="K6" s="159"/>
      <c r="L6" s="10"/>
      <c r="M6" s="10"/>
      <c r="N6" s="10"/>
      <c r="O6" s="10"/>
      <c r="P6" s="159"/>
      <c r="Q6" s="159"/>
      <c r="R6" s="159"/>
      <c r="S6" s="159"/>
      <c r="T6" s="159"/>
    </row>
    <row r="7" spans="1:20">
      <c r="A7" s="477"/>
      <c r="B7" s="483" t="s">
        <v>119</v>
      </c>
      <c r="C7" s="483">
        <v>36.6</v>
      </c>
      <c r="D7" s="483">
        <v>2.2000000000000002</v>
      </c>
      <c r="E7" s="484">
        <v>3.5</v>
      </c>
      <c r="F7" s="480"/>
      <c r="G7" s="485">
        <v>27.6</v>
      </c>
      <c r="H7" s="485">
        <v>33.1</v>
      </c>
      <c r="I7" s="159"/>
      <c r="J7" s="159"/>
      <c r="K7" s="159"/>
      <c r="L7" s="10"/>
      <c r="M7" s="10"/>
      <c r="N7" s="10"/>
      <c r="O7" s="10"/>
      <c r="P7" s="159"/>
      <c r="Q7" s="159"/>
      <c r="R7" s="159"/>
      <c r="S7" s="159"/>
      <c r="T7" s="159"/>
    </row>
    <row r="8" spans="1:20">
      <c r="A8" s="477"/>
      <c r="B8" s="483" t="s">
        <v>24</v>
      </c>
      <c r="C8" s="483">
        <v>36.200000000000003</v>
      </c>
      <c r="D8" s="483">
        <v>1</v>
      </c>
      <c r="E8" s="484">
        <v>3.1000000000000014</v>
      </c>
      <c r="F8" s="485"/>
      <c r="G8" s="485">
        <v>27.6</v>
      </c>
      <c r="H8" s="485">
        <v>33.1</v>
      </c>
      <c r="I8" s="159"/>
      <c r="J8" s="159"/>
      <c r="K8" s="159"/>
      <c r="L8" s="10"/>
      <c r="M8" s="10"/>
      <c r="N8" s="10"/>
      <c r="O8" s="10"/>
      <c r="P8" s="159"/>
      <c r="Q8" s="159"/>
      <c r="R8" s="159"/>
      <c r="S8" s="159"/>
      <c r="T8" s="159"/>
    </row>
    <row r="9" spans="1:20">
      <c r="A9" s="477"/>
      <c r="B9" s="483" t="s">
        <v>33</v>
      </c>
      <c r="C9" s="483">
        <v>36.1</v>
      </c>
      <c r="D9" s="483">
        <v>0.9</v>
      </c>
      <c r="E9" s="484">
        <v>3</v>
      </c>
      <c r="F9" s="480"/>
      <c r="G9" s="485">
        <v>27.6</v>
      </c>
      <c r="H9" s="485">
        <v>33.1</v>
      </c>
      <c r="I9" s="159"/>
      <c r="J9" s="159"/>
      <c r="K9" s="159"/>
      <c r="L9" s="10"/>
      <c r="M9" s="10"/>
      <c r="N9" s="10"/>
      <c r="O9" s="10"/>
      <c r="P9" s="159"/>
      <c r="Q9" s="159"/>
      <c r="R9" s="159"/>
      <c r="S9" s="159"/>
      <c r="T9" s="159"/>
    </row>
    <row r="10" spans="1:20">
      <c r="A10" s="477"/>
      <c r="B10" s="483" t="s">
        <v>25</v>
      </c>
      <c r="C10" s="483">
        <v>34.9</v>
      </c>
      <c r="D10" s="483">
        <v>0.8</v>
      </c>
      <c r="E10" s="484">
        <v>1.7999999999999972</v>
      </c>
      <c r="F10" s="485"/>
      <c r="G10" s="485">
        <v>27.6</v>
      </c>
      <c r="H10" s="485">
        <v>33.1</v>
      </c>
      <c r="I10" s="159"/>
      <c r="J10" s="159"/>
      <c r="K10" s="159"/>
      <c r="L10" s="10"/>
      <c r="M10" s="10"/>
      <c r="N10" s="10"/>
      <c r="O10" s="10"/>
      <c r="P10" s="159"/>
      <c r="Q10" s="159"/>
      <c r="R10" s="159"/>
      <c r="S10" s="159"/>
      <c r="T10" s="159"/>
    </row>
    <row r="11" spans="1:20">
      <c r="A11" s="477"/>
      <c r="B11" s="483" t="s">
        <v>23</v>
      </c>
      <c r="C11" s="483">
        <v>34.200000000000003</v>
      </c>
      <c r="D11" s="483">
        <v>0.7</v>
      </c>
      <c r="E11" s="484">
        <v>1.1000000000000014</v>
      </c>
      <c r="F11" s="480"/>
      <c r="G11" s="485">
        <v>27.6</v>
      </c>
      <c r="H11" s="485">
        <v>33.1</v>
      </c>
      <c r="I11" s="159"/>
      <c r="J11" s="159"/>
      <c r="K11" s="159"/>
      <c r="L11" s="10"/>
      <c r="M11" s="10"/>
      <c r="N11" s="10"/>
      <c r="O11" s="10"/>
      <c r="P11" s="159"/>
      <c r="Q11" s="159"/>
      <c r="R11" s="159"/>
      <c r="S11" s="159"/>
      <c r="T11" s="159"/>
    </row>
    <row r="12" spans="1:20">
      <c r="A12" s="477"/>
      <c r="B12" s="483" t="s">
        <v>30</v>
      </c>
      <c r="C12" s="483">
        <v>33.700000000000003</v>
      </c>
      <c r="D12" s="483">
        <v>1.1000000000000001</v>
      </c>
      <c r="E12" s="484">
        <v>0.60000000000000142</v>
      </c>
      <c r="F12" s="485"/>
      <c r="G12" s="485">
        <v>27.6</v>
      </c>
      <c r="H12" s="485">
        <v>33.1</v>
      </c>
      <c r="I12" s="159"/>
      <c r="J12" s="159"/>
      <c r="K12" s="159"/>
      <c r="L12" s="10"/>
      <c r="M12" s="10"/>
      <c r="N12" s="10"/>
      <c r="O12" s="10"/>
      <c r="P12" s="159"/>
      <c r="Q12" s="159"/>
      <c r="R12" s="159"/>
      <c r="S12" s="159"/>
      <c r="T12" s="159"/>
    </row>
    <row r="13" spans="1:20">
      <c r="A13" s="477"/>
      <c r="B13" s="483" t="s">
        <v>20</v>
      </c>
      <c r="C13" s="483">
        <v>32.9</v>
      </c>
      <c r="D13" s="483">
        <v>1.1000000000000001</v>
      </c>
      <c r="E13" s="484">
        <v>-0.20000000000000284</v>
      </c>
      <c r="F13" s="485"/>
      <c r="G13" s="485">
        <v>27.6</v>
      </c>
      <c r="H13" s="485">
        <v>33.1</v>
      </c>
      <c r="I13" s="159"/>
      <c r="J13" s="159"/>
      <c r="K13" s="159"/>
      <c r="L13" s="10"/>
      <c r="M13" s="10"/>
      <c r="N13" s="10"/>
      <c r="O13" s="10"/>
      <c r="P13" s="159"/>
      <c r="Q13" s="159"/>
      <c r="R13" s="159"/>
      <c r="S13" s="159"/>
      <c r="T13" s="159"/>
    </row>
    <row r="14" spans="1:20">
      <c r="A14" s="477"/>
      <c r="B14" s="483" t="s">
        <v>28</v>
      </c>
      <c r="C14" s="483">
        <v>32.4</v>
      </c>
      <c r="D14" s="483">
        <v>0.9</v>
      </c>
      <c r="E14" s="484">
        <v>-0.70000000000000284</v>
      </c>
      <c r="F14" s="485"/>
      <c r="G14" s="485">
        <v>27.6</v>
      </c>
      <c r="H14" s="485">
        <v>33.1</v>
      </c>
      <c r="I14" s="159"/>
      <c r="J14" s="159"/>
      <c r="K14" s="159"/>
      <c r="L14" s="10"/>
      <c r="M14" s="10"/>
      <c r="N14" s="10"/>
      <c r="O14" s="10"/>
      <c r="P14" s="159"/>
      <c r="Q14" s="159"/>
      <c r="R14" s="159"/>
      <c r="S14" s="159"/>
      <c r="T14" s="159"/>
    </row>
    <row r="15" spans="1:20" s="356" customFormat="1">
      <c r="B15" s="476" t="s">
        <v>19</v>
      </c>
      <c r="D15" s="476">
        <v>0.9</v>
      </c>
      <c r="E15" s="475">
        <v>-0.89999999999999858</v>
      </c>
      <c r="F15" s="476">
        <v>32.200000000000003</v>
      </c>
      <c r="G15" s="665">
        <v>27.6</v>
      </c>
      <c r="H15" s="665">
        <v>33.1</v>
      </c>
      <c r="L15" s="387"/>
      <c r="M15" s="387"/>
      <c r="N15" s="387"/>
      <c r="O15" s="387"/>
    </row>
    <row r="16" spans="1:20">
      <c r="A16" s="477"/>
      <c r="B16" s="483" t="s">
        <v>22</v>
      </c>
      <c r="C16" s="483">
        <v>30.5</v>
      </c>
      <c r="D16" s="483">
        <v>0.8</v>
      </c>
      <c r="E16" s="484">
        <v>-2.6000000000000014</v>
      </c>
      <c r="F16" s="480"/>
      <c r="G16" s="485">
        <v>27.6</v>
      </c>
      <c r="H16" s="485">
        <v>33.1</v>
      </c>
      <c r="I16" s="159"/>
      <c r="J16" s="159"/>
      <c r="K16" s="159"/>
      <c r="L16" s="159"/>
      <c r="M16" s="159"/>
      <c r="N16" s="159"/>
      <c r="O16" s="159"/>
      <c r="P16" s="159"/>
      <c r="Q16" s="159"/>
      <c r="R16" s="159"/>
      <c r="S16" s="159"/>
      <c r="T16" s="159"/>
    </row>
    <row r="17" spans="1:20">
      <c r="A17" s="477"/>
      <c r="B17" s="483" t="s">
        <v>26</v>
      </c>
      <c r="C17" s="483">
        <v>30.5</v>
      </c>
      <c r="D17" s="483">
        <v>0.9</v>
      </c>
      <c r="E17" s="484">
        <v>-2.6000000000000014</v>
      </c>
      <c r="F17" s="480"/>
      <c r="G17" s="485">
        <v>27.6</v>
      </c>
      <c r="H17" s="485">
        <v>33.1</v>
      </c>
      <c r="I17" s="159"/>
      <c r="J17" s="159"/>
      <c r="K17" s="159"/>
      <c r="L17" s="159"/>
      <c r="M17" s="159"/>
      <c r="N17" s="159"/>
      <c r="O17" s="159"/>
      <c r="P17" s="159"/>
      <c r="Q17" s="159"/>
      <c r="R17" s="159"/>
      <c r="S17" s="159"/>
      <c r="T17" s="159"/>
    </row>
    <row r="18" spans="1:20">
      <c r="A18" s="478"/>
      <c r="B18" s="483" t="s">
        <v>32</v>
      </c>
      <c r="C18" s="483">
        <v>29.7</v>
      </c>
      <c r="D18" s="483">
        <v>0.9</v>
      </c>
      <c r="E18" s="484">
        <v>-3.4000000000000021</v>
      </c>
      <c r="F18" s="480"/>
      <c r="G18" s="485">
        <v>27.6</v>
      </c>
      <c r="H18" s="485">
        <v>33.1</v>
      </c>
      <c r="I18" s="159"/>
      <c r="J18" s="159"/>
      <c r="K18" s="159"/>
      <c r="L18" s="159"/>
      <c r="M18" s="159"/>
      <c r="N18" s="159"/>
      <c r="O18" s="159"/>
      <c r="P18" s="159"/>
      <c r="Q18" s="159"/>
      <c r="R18" s="159"/>
      <c r="S18" s="159"/>
      <c r="T18" s="159"/>
    </row>
    <row r="19" spans="1:20">
      <c r="A19" s="477"/>
      <c r="B19" s="483" t="s">
        <v>29</v>
      </c>
      <c r="C19" s="483">
        <v>29.6</v>
      </c>
      <c r="D19" s="483">
        <v>1.5</v>
      </c>
      <c r="E19" s="484">
        <v>-3.5</v>
      </c>
      <c r="F19" s="480"/>
      <c r="G19" s="485">
        <v>27.6</v>
      </c>
      <c r="H19" s="485">
        <v>33.1</v>
      </c>
      <c r="I19" s="159"/>
      <c r="J19" s="159"/>
      <c r="K19" s="159"/>
      <c r="L19" s="159"/>
      <c r="M19" s="159"/>
      <c r="N19" s="159"/>
      <c r="O19" s="159"/>
      <c r="P19" s="159"/>
      <c r="Q19" s="159"/>
      <c r="R19" s="159"/>
      <c r="S19" s="159"/>
      <c r="T19" s="159"/>
    </row>
    <row r="20" spans="1:20">
      <c r="A20" s="477"/>
      <c r="B20" s="483" t="s">
        <v>132</v>
      </c>
      <c r="C20" s="483">
        <v>29.3</v>
      </c>
      <c r="D20" s="483">
        <v>0.9</v>
      </c>
      <c r="E20" s="484">
        <v>-3.8000000000000007</v>
      </c>
      <c r="F20" s="485"/>
      <c r="G20" s="485">
        <v>27.6</v>
      </c>
      <c r="H20" s="485">
        <v>33.1</v>
      </c>
      <c r="I20" s="159"/>
      <c r="J20" s="159"/>
      <c r="K20" s="159"/>
      <c r="L20" s="159"/>
      <c r="M20" s="159"/>
      <c r="N20" s="159"/>
      <c r="O20" s="159"/>
      <c r="P20" s="159"/>
      <c r="Q20" s="159"/>
      <c r="R20" s="159"/>
      <c r="S20" s="159"/>
      <c r="T20" s="159"/>
    </row>
    <row r="21" spans="1:20">
      <c r="A21" s="477"/>
      <c r="B21" s="483" t="s">
        <v>34</v>
      </c>
      <c r="C21" s="483">
        <v>27.8</v>
      </c>
      <c r="D21" s="483">
        <v>2</v>
      </c>
      <c r="E21" s="484">
        <v>-5.3000000000000007</v>
      </c>
      <c r="F21" s="486"/>
      <c r="G21" s="485">
        <v>27.6</v>
      </c>
      <c r="H21" s="485">
        <v>33.1</v>
      </c>
      <c r="I21" s="159"/>
      <c r="J21" s="159"/>
      <c r="K21" s="159"/>
      <c r="L21" s="159"/>
      <c r="M21" s="159"/>
      <c r="N21" s="159"/>
      <c r="O21" s="159"/>
      <c r="P21" s="159"/>
      <c r="Q21" s="159"/>
      <c r="R21" s="159"/>
      <c r="S21" s="159"/>
      <c r="T21" s="159"/>
    </row>
    <row r="22" spans="1:20">
      <c r="A22" s="477"/>
      <c r="B22" s="483" t="s">
        <v>35</v>
      </c>
      <c r="C22" s="483">
        <v>26.1</v>
      </c>
      <c r="D22" s="483">
        <v>1.4</v>
      </c>
      <c r="E22" s="484">
        <v>-7</v>
      </c>
      <c r="F22" s="480"/>
      <c r="G22" s="485">
        <v>27.6</v>
      </c>
      <c r="H22" s="485">
        <v>33.1</v>
      </c>
      <c r="I22" s="159"/>
      <c r="J22" s="159"/>
      <c r="K22" s="159"/>
      <c r="L22" s="159"/>
      <c r="M22" s="159"/>
      <c r="N22" s="159"/>
      <c r="O22" s="159"/>
      <c r="P22" s="159"/>
      <c r="Q22" s="159"/>
      <c r="R22" s="159"/>
      <c r="S22" s="159"/>
      <c r="T22" s="159"/>
    </row>
    <row r="23" spans="1:20">
      <c r="A23" s="477"/>
      <c r="B23" s="483" t="s">
        <v>38</v>
      </c>
      <c r="C23" s="483">
        <v>24.7</v>
      </c>
      <c r="D23" s="483">
        <v>1.5</v>
      </c>
      <c r="E23" s="484">
        <v>-8.4000000000000021</v>
      </c>
      <c r="F23" s="480"/>
      <c r="G23" s="485">
        <v>27.6</v>
      </c>
      <c r="H23" s="485">
        <v>33.1</v>
      </c>
      <c r="I23" s="159"/>
      <c r="J23" s="159"/>
      <c r="K23" s="159"/>
      <c r="L23" s="159"/>
      <c r="M23" s="159"/>
      <c r="N23" s="159"/>
      <c r="O23" s="159"/>
      <c r="P23" s="159"/>
      <c r="Q23" s="159"/>
      <c r="R23" s="159"/>
      <c r="S23" s="159"/>
      <c r="T23" s="159"/>
    </row>
    <row r="24" spans="1:20">
      <c r="A24" s="477"/>
      <c r="B24" s="483" t="s">
        <v>31</v>
      </c>
      <c r="C24" s="483">
        <v>24.1</v>
      </c>
      <c r="D24" s="483">
        <v>2.7</v>
      </c>
      <c r="E24" s="484">
        <v>-9</v>
      </c>
      <c r="F24" s="480"/>
      <c r="G24" s="485">
        <v>27.6</v>
      </c>
      <c r="H24" s="485">
        <v>33.1</v>
      </c>
      <c r="I24" s="159"/>
      <c r="J24" s="159"/>
      <c r="K24" s="159"/>
      <c r="L24" s="159"/>
      <c r="M24" s="159"/>
      <c r="N24" s="159"/>
      <c r="O24" s="159"/>
      <c r="P24" s="159"/>
      <c r="Q24" s="159"/>
      <c r="R24" s="159"/>
      <c r="S24" s="159"/>
      <c r="T24" s="159"/>
    </row>
    <row r="25" spans="1:20">
      <c r="A25" s="479" t="s">
        <v>131</v>
      </c>
      <c r="B25" s="487" t="s">
        <v>53</v>
      </c>
      <c r="C25" s="487">
        <v>33.1</v>
      </c>
      <c r="D25" s="487">
        <v>0.2</v>
      </c>
      <c r="E25" s="488">
        <v>0</v>
      </c>
      <c r="F25" s="489"/>
      <c r="G25" s="490">
        <v>27.6</v>
      </c>
      <c r="H25" s="490">
        <v>33.1</v>
      </c>
      <c r="I25" s="159"/>
      <c r="J25" s="159"/>
      <c r="K25" s="159"/>
      <c r="L25" s="159"/>
      <c r="M25" s="159"/>
      <c r="N25" s="159"/>
      <c r="O25" s="159"/>
      <c r="P25" s="159"/>
      <c r="Q25" s="159"/>
      <c r="R25" s="159"/>
      <c r="S25" s="159"/>
      <c r="T25" s="159"/>
    </row>
    <row r="26" spans="1:20">
      <c r="A26" s="477"/>
      <c r="B26" s="487" t="s">
        <v>57</v>
      </c>
      <c r="C26" s="487">
        <v>27.6</v>
      </c>
      <c r="D26" s="487">
        <v>0.1</v>
      </c>
      <c r="E26" s="488">
        <v>-5.5</v>
      </c>
      <c r="F26" s="490"/>
      <c r="G26" s="490">
        <v>27.6</v>
      </c>
      <c r="H26" s="490">
        <v>33.1</v>
      </c>
      <c r="I26" s="159"/>
      <c r="J26" s="159"/>
      <c r="K26" s="159"/>
      <c r="L26" s="159"/>
      <c r="M26" s="159"/>
      <c r="N26" s="159"/>
      <c r="O26" s="159"/>
      <c r="P26" s="159"/>
      <c r="Q26" s="159"/>
      <c r="R26" s="159"/>
      <c r="S26" s="159"/>
      <c r="T26" s="159"/>
    </row>
    <row r="27" spans="1:20" s="273" customFormat="1">
      <c r="A27" s="120"/>
      <c r="B27" s="74"/>
      <c r="C27" s="121"/>
      <c r="D27" s="121"/>
      <c r="E27" s="122"/>
      <c r="F27" s="1"/>
    </row>
    <row r="28" spans="1:20">
      <c r="A28" s="711" t="s">
        <v>537</v>
      </c>
      <c r="B28" s="711"/>
      <c r="C28" s="711"/>
      <c r="D28" s="711"/>
      <c r="E28" s="711"/>
      <c r="F28" s="711"/>
      <c r="G28" s="711"/>
      <c r="H28" s="711"/>
      <c r="I28" s="4"/>
      <c r="J28" s="159"/>
      <c r="K28" s="159"/>
      <c r="L28" s="159"/>
      <c r="M28" s="159"/>
      <c r="N28" s="159"/>
      <c r="O28" s="159"/>
      <c r="P28" s="159"/>
      <c r="Q28" s="159"/>
      <c r="R28" s="159"/>
      <c r="S28" s="159"/>
      <c r="T28" s="159"/>
    </row>
    <row r="29" spans="1:20">
      <c r="A29" s="711" t="s">
        <v>133</v>
      </c>
      <c r="B29" s="711"/>
      <c r="C29" s="711"/>
      <c r="D29" s="711"/>
      <c r="E29" s="711"/>
      <c r="F29" s="711"/>
      <c r="G29" s="711"/>
      <c r="H29" s="711"/>
      <c r="I29" s="4"/>
      <c r="J29" s="159"/>
      <c r="K29" s="159"/>
      <c r="L29" s="159"/>
      <c r="M29" s="159"/>
      <c r="N29" s="159"/>
      <c r="O29" s="159"/>
      <c r="P29" s="159"/>
      <c r="Q29" s="159"/>
      <c r="R29" s="159"/>
      <c r="S29" s="159"/>
      <c r="T29" s="159"/>
    </row>
    <row r="30" spans="1:20">
      <c r="A30" s="177"/>
      <c r="B30" s="177"/>
      <c r="C30" s="177"/>
      <c r="D30" s="177"/>
      <c r="E30" s="177"/>
      <c r="F30" s="177"/>
      <c r="G30" s="177"/>
      <c r="H30" s="177"/>
      <c r="I30" s="4"/>
      <c r="J30" s="159"/>
      <c r="K30" s="159"/>
      <c r="L30" s="159"/>
      <c r="M30" s="159"/>
      <c r="N30" s="159"/>
      <c r="O30" s="159"/>
      <c r="P30" s="159"/>
      <c r="Q30" s="159"/>
      <c r="R30" s="159"/>
      <c r="S30" s="159"/>
      <c r="T30" s="159"/>
    </row>
    <row r="31" spans="1:20" s="67" customFormat="1">
      <c r="A31" s="710" t="s">
        <v>408</v>
      </c>
      <c r="B31" s="710"/>
      <c r="C31" s="710"/>
      <c r="D31" s="710"/>
      <c r="E31" s="710"/>
      <c r="F31" s="710"/>
      <c r="G31" s="710"/>
      <c r="H31" s="710"/>
      <c r="I31" s="710"/>
    </row>
    <row r="32" spans="1:20">
      <c r="A32" s="159"/>
      <c r="B32" s="159"/>
      <c r="C32" s="159"/>
      <c r="D32" s="159"/>
      <c r="E32" s="159"/>
      <c r="F32" s="159"/>
      <c r="G32" s="159"/>
      <c r="H32" s="159"/>
      <c r="I32" s="159"/>
      <c r="J32" s="4"/>
      <c r="K32" s="4"/>
      <c r="L32" s="5"/>
      <c r="M32" s="5"/>
      <c r="N32" s="5"/>
      <c r="O32" s="5"/>
      <c r="P32" s="4"/>
      <c r="Q32" s="4"/>
      <c r="R32" s="4"/>
      <c r="S32" s="4"/>
      <c r="T32" s="4"/>
    </row>
    <row r="33" spans="1:20">
      <c r="A33" s="159"/>
      <c r="B33" s="1"/>
      <c r="C33" s="65" t="s">
        <v>128</v>
      </c>
      <c r="D33" s="65" t="s">
        <v>129</v>
      </c>
      <c r="E33" s="25"/>
      <c r="F33" s="1"/>
      <c r="G33" s="159"/>
      <c r="H33" s="159"/>
      <c r="I33" s="159"/>
      <c r="J33" s="159"/>
      <c r="K33" s="159"/>
      <c r="L33" s="10"/>
      <c r="M33" s="10"/>
      <c r="N33" s="10"/>
      <c r="O33" s="10"/>
      <c r="P33" s="159"/>
      <c r="Q33" s="159"/>
      <c r="R33" s="159"/>
      <c r="S33" s="159"/>
      <c r="T33" s="159"/>
    </row>
    <row r="34" spans="1:20">
      <c r="A34" s="159"/>
      <c r="B34" s="182">
        <v>2015</v>
      </c>
      <c r="C34" s="117">
        <v>31.4</v>
      </c>
      <c r="D34" s="117">
        <v>0.8</v>
      </c>
      <c r="E34" s="33"/>
      <c r="F34" s="1"/>
      <c r="G34" s="159"/>
      <c r="H34" s="159"/>
      <c r="I34" s="159"/>
      <c r="J34" s="159"/>
      <c r="K34" s="159"/>
      <c r="L34" s="10"/>
      <c r="M34" s="10"/>
      <c r="N34" s="10"/>
      <c r="O34" s="10"/>
      <c r="P34" s="159"/>
      <c r="Q34" s="159"/>
      <c r="R34" s="159"/>
      <c r="S34" s="159"/>
      <c r="T34" s="159"/>
    </row>
    <row r="35" spans="1:20">
      <c r="A35" s="159"/>
      <c r="B35" s="21">
        <v>2016</v>
      </c>
      <c r="C35" s="117">
        <v>30.7</v>
      </c>
      <c r="D35" s="117">
        <v>0.8</v>
      </c>
      <c r="E35" s="33"/>
      <c r="F35" s="1"/>
      <c r="G35" s="159"/>
      <c r="H35" s="159"/>
      <c r="I35" s="159"/>
      <c r="J35" s="159"/>
      <c r="K35" s="159"/>
      <c r="L35" s="10"/>
      <c r="M35" s="10"/>
      <c r="N35" s="10"/>
      <c r="O35" s="10"/>
      <c r="P35" s="159"/>
      <c r="Q35" s="159"/>
      <c r="R35" s="159"/>
      <c r="S35" s="159"/>
      <c r="T35" s="159"/>
    </row>
    <row r="36" spans="1:20">
      <c r="A36" s="159"/>
      <c r="B36" s="182">
        <v>2017</v>
      </c>
      <c r="C36" s="117">
        <v>31.4</v>
      </c>
      <c r="D36" s="117">
        <v>0.9</v>
      </c>
      <c r="E36" s="33"/>
      <c r="F36" s="1"/>
      <c r="G36" s="159"/>
      <c r="H36" s="159"/>
      <c r="I36" s="159"/>
      <c r="J36" s="159"/>
      <c r="K36" s="159"/>
      <c r="L36" s="10"/>
      <c r="M36" s="10"/>
      <c r="N36" s="10"/>
      <c r="O36" s="10"/>
      <c r="P36" s="159"/>
      <c r="Q36" s="159"/>
      <c r="R36" s="159"/>
      <c r="S36" s="159"/>
      <c r="T36" s="159"/>
    </row>
    <row r="37" spans="1:20">
      <c r="A37" s="159"/>
      <c r="B37" s="285">
        <v>2018</v>
      </c>
      <c r="C37" s="118">
        <v>31</v>
      </c>
      <c r="D37" s="118">
        <v>0.9</v>
      </c>
      <c r="E37" s="33"/>
      <c r="F37" s="1"/>
      <c r="G37" s="159"/>
      <c r="H37" s="159"/>
      <c r="I37" s="159"/>
      <c r="J37" s="159"/>
      <c r="K37" s="159"/>
      <c r="L37" s="10"/>
      <c r="M37" s="10"/>
      <c r="N37" s="10"/>
      <c r="O37" s="10"/>
      <c r="P37" s="159"/>
      <c r="Q37" s="159"/>
      <c r="R37" s="159"/>
      <c r="S37" s="159"/>
      <c r="T37" s="159"/>
    </row>
    <row r="38" spans="1:20">
      <c r="A38" s="159"/>
      <c r="B38" s="285">
        <v>2019</v>
      </c>
      <c r="C38" s="119">
        <v>32.200000000000003</v>
      </c>
      <c r="D38" s="119">
        <v>0.9</v>
      </c>
      <c r="E38" s="33"/>
      <c r="F38" s="1"/>
      <c r="G38" s="159"/>
      <c r="H38" s="159"/>
      <c r="I38" s="159"/>
      <c r="J38" s="159"/>
      <c r="K38" s="159"/>
      <c r="L38" s="10"/>
      <c r="M38" s="10"/>
      <c r="N38" s="10"/>
      <c r="O38" s="10"/>
      <c r="P38" s="159"/>
      <c r="Q38" s="159"/>
      <c r="R38" s="159"/>
      <c r="S38" s="159"/>
      <c r="T38" s="159"/>
    </row>
    <row r="40" spans="1:20">
      <c r="A40" s="711" t="s">
        <v>538</v>
      </c>
      <c r="B40" s="711"/>
      <c r="C40" s="711"/>
      <c r="D40" s="711"/>
      <c r="E40" s="711"/>
      <c r="F40" s="711"/>
      <c r="G40" s="711"/>
      <c r="H40" s="711"/>
      <c r="I40" s="4"/>
      <c r="J40" s="159"/>
      <c r="K40" s="159"/>
      <c r="L40" s="159"/>
      <c r="M40" s="159"/>
      <c r="N40" s="159"/>
      <c r="O40" s="159"/>
      <c r="P40" s="159"/>
      <c r="Q40" s="159"/>
      <c r="R40" s="159"/>
      <c r="S40" s="159"/>
      <c r="T40" s="159"/>
    </row>
    <row r="41" spans="1:20">
      <c r="A41" s="711" t="s">
        <v>65</v>
      </c>
      <c r="B41" s="711"/>
      <c r="C41" s="711"/>
      <c r="D41" s="711"/>
      <c r="E41" s="711"/>
      <c r="F41" s="711"/>
      <c r="G41" s="711"/>
      <c r="H41" s="711"/>
      <c r="I41" s="4"/>
      <c r="J41" s="159"/>
      <c r="K41" s="159"/>
      <c r="L41" s="159"/>
      <c r="M41" s="159"/>
      <c r="N41" s="159"/>
      <c r="O41" s="159"/>
      <c r="P41" s="159"/>
      <c r="Q41" s="159"/>
      <c r="R41" s="159"/>
      <c r="S41" s="159"/>
      <c r="T41" s="159"/>
    </row>
    <row r="42" spans="1:20">
      <c r="A42" s="177"/>
      <c r="B42" s="177"/>
      <c r="C42" s="177"/>
      <c r="D42" s="177"/>
      <c r="E42" s="177"/>
      <c r="F42" s="177"/>
      <c r="G42" s="177"/>
      <c r="H42" s="177"/>
      <c r="I42" s="4"/>
      <c r="J42" s="159"/>
      <c r="K42" s="159"/>
      <c r="L42" s="159"/>
      <c r="M42" s="159"/>
      <c r="N42" s="159"/>
      <c r="O42" s="159"/>
      <c r="P42" s="159"/>
      <c r="Q42" s="159"/>
      <c r="R42" s="159"/>
      <c r="S42" s="159"/>
      <c r="T42" s="159"/>
    </row>
    <row r="43" spans="1:20" s="67" customFormat="1">
      <c r="A43" s="710" t="s">
        <v>409</v>
      </c>
      <c r="B43" s="710"/>
      <c r="C43" s="710"/>
      <c r="D43" s="710"/>
      <c r="E43" s="710"/>
      <c r="F43" s="710"/>
      <c r="G43" s="710"/>
      <c r="H43" s="710"/>
      <c r="I43" s="710"/>
    </row>
    <row r="44" spans="1:20">
      <c r="A44" s="159"/>
      <c r="B44" s="159"/>
      <c r="C44" s="159"/>
      <c r="D44" s="159"/>
      <c r="E44" s="159"/>
      <c r="F44" s="159"/>
      <c r="G44" s="159"/>
      <c r="H44" s="159"/>
      <c r="I44" s="159"/>
      <c r="J44" s="4"/>
      <c r="K44" s="4"/>
      <c r="L44" s="5"/>
      <c r="M44" s="5"/>
      <c r="N44" s="5"/>
      <c r="O44" s="5"/>
      <c r="P44" s="4"/>
      <c r="Q44" s="4"/>
      <c r="R44" s="4"/>
      <c r="S44" s="4"/>
      <c r="T44" s="4"/>
    </row>
    <row r="45" spans="1:20" ht="24">
      <c r="A45" s="159"/>
      <c r="B45" s="1"/>
      <c r="C45" s="65" t="s">
        <v>128</v>
      </c>
      <c r="D45" s="65" t="s">
        <v>129</v>
      </c>
      <c r="E45" s="65" t="s">
        <v>134</v>
      </c>
      <c r="F45" s="253" t="s">
        <v>615</v>
      </c>
      <c r="G45" s="159"/>
      <c r="H45" s="159"/>
      <c r="I45" s="159"/>
      <c r="J45" s="159"/>
      <c r="K45" s="159"/>
      <c r="L45" s="10"/>
      <c r="M45" s="10"/>
      <c r="N45" s="10"/>
      <c r="O45" s="10"/>
      <c r="P45" s="159"/>
      <c r="Q45" s="159"/>
      <c r="R45" s="159"/>
      <c r="S45" s="159"/>
      <c r="T45" s="159"/>
    </row>
    <row r="46" spans="1:20">
      <c r="A46" s="159"/>
      <c r="B46" s="491" t="s">
        <v>298</v>
      </c>
      <c r="C46" s="492">
        <v>44.4</v>
      </c>
      <c r="D46" s="492">
        <v>6.1</v>
      </c>
      <c r="E46" s="33">
        <f>C46-F46</f>
        <v>12.899999999999999</v>
      </c>
      <c r="F46" s="159">
        <v>31.5</v>
      </c>
      <c r="G46" s="159"/>
      <c r="H46" s="159"/>
      <c r="I46" s="159"/>
      <c r="J46" s="159"/>
      <c r="K46" s="159"/>
      <c r="L46" s="159"/>
      <c r="M46" s="159"/>
      <c r="N46" s="159"/>
      <c r="O46" s="159"/>
    </row>
    <row r="47" spans="1:20">
      <c r="A47" s="159"/>
      <c r="B47" s="491" t="s">
        <v>333</v>
      </c>
      <c r="C47" s="493">
        <v>41.7</v>
      </c>
      <c r="D47" s="492">
        <v>2.7</v>
      </c>
      <c r="E47" s="368">
        <f t="shared" ref="E47:E84" si="0">C47-F47</f>
        <v>10.200000000000003</v>
      </c>
      <c r="F47" s="477">
        <v>31.5</v>
      </c>
      <c r="G47" s="159"/>
      <c r="H47" s="159"/>
      <c r="I47" s="159"/>
      <c r="J47" s="159"/>
      <c r="K47" s="159"/>
      <c r="L47" s="159"/>
      <c r="M47" s="159"/>
      <c r="N47" s="159"/>
      <c r="O47" s="159"/>
    </row>
    <row r="48" spans="1:20" s="203" customFormat="1">
      <c r="B48" s="491" t="s">
        <v>360</v>
      </c>
      <c r="C48" s="493">
        <v>38.9</v>
      </c>
      <c r="D48" s="492">
        <v>2.2000000000000002</v>
      </c>
      <c r="E48" s="368">
        <f t="shared" si="0"/>
        <v>7.3999999999999986</v>
      </c>
      <c r="F48" s="477">
        <v>31.5</v>
      </c>
    </row>
    <row r="49" spans="1:15" s="203" customFormat="1">
      <c r="B49" s="491" t="s">
        <v>296</v>
      </c>
      <c r="C49" s="493">
        <v>38.4</v>
      </c>
      <c r="D49" s="492">
        <v>2.6</v>
      </c>
      <c r="E49" s="368">
        <f t="shared" si="0"/>
        <v>6.8999999999999986</v>
      </c>
      <c r="F49" s="477">
        <v>31.5</v>
      </c>
    </row>
    <row r="50" spans="1:15" s="203" customFormat="1">
      <c r="B50" s="491" t="s">
        <v>346</v>
      </c>
      <c r="C50" s="493">
        <v>37.9</v>
      </c>
      <c r="D50" s="492">
        <v>4.4000000000000004</v>
      </c>
      <c r="E50" s="368">
        <f t="shared" si="0"/>
        <v>6.3999999999999986</v>
      </c>
      <c r="F50" s="477">
        <v>31.5</v>
      </c>
    </row>
    <row r="51" spans="1:15" s="203" customFormat="1">
      <c r="B51" s="491" t="s">
        <v>351</v>
      </c>
      <c r="C51" s="493">
        <v>37.1</v>
      </c>
      <c r="D51" s="492">
        <v>3.6</v>
      </c>
      <c r="E51" s="368">
        <f t="shared" si="0"/>
        <v>5.6000000000000014</v>
      </c>
      <c r="F51" s="477">
        <v>31.5</v>
      </c>
    </row>
    <row r="52" spans="1:15" s="203" customFormat="1">
      <c r="B52" s="491" t="s">
        <v>342</v>
      </c>
      <c r="C52" s="493">
        <v>36.700000000000003</v>
      </c>
      <c r="D52" s="492">
        <v>3.1</v>
      </c>
      <c r="E52" s="368">
        <f t="shared" si="0"/>
        <v>5.2000000000000028</v>
      </c>
      <c r="F52" s="477">
        <v>31.5</v>
      </c>
    </row>
    <row r="53" spans="1:15" s="203" customFormat="1">
      <c r="B53" s="491" t="s">
        <v>317</v>
      </c>
      <c r="C53" s="494">
        <v>36.700000000000003</v>
      </c>
      <c r="D53" s="494">
        <v>4.0999999999999996</v>
      </c>
      <c r="E53" s="368">
        <f t="shared" si="0"/>
        <v>5.2000000000000028</v>
      </c>
      <c r="F53" s="477">
        <v>31.5</v>
      </c>
    </row>
    <row r="54" spans="1:15" s="203" customFormat="1">
      <c r="B54" s="491" t="s">
        <v>341</v>
      </c>
      <c r="C54" s="493">
        <v>36.5</v>
      </c>
      <c r="D54" s="492">
        <v>1.8</v>
      </c>
      <c r="E54" s="368">
        <f t="shared" si="0"/>
        <v>5</v>
      </c>
      <c r="F54" s="477">
        <v>31.5</v>
      </c>
    </row>
    <row r="55" spans="1:15" s="203" customFormat="1">
      <c r="B55" s="491" t="s">
        <v>322</v>
      </c>
      <c r="C55" s="493">
        <v>36</v>
      </c>
      <c r="D55" s="492">
        <v>1.7</v>
      </c>
      <c r="E55" s="368">
        <f t="shared" si="0"/>
        <v>4.5</v>
      </c>
      <c r="F55" s="477">
        <v>31.5</v>
      </c>
    </row>
    <row r="56" spans="1:15" s="203" customFormat="1">
      <c r="B56" s="491" t="s">
        <v>340</v>
      </c>
      <c r="C56" s="492">
        <v>34.200000000000003</v>
      </c>
      <c r="D56" s="492">
        <v>6</v>
      </c>
      <c r="E56" s="368">
        <f t="shared" si="0"/>
        <v>2.7000000000000028</v>
      </c>
      <c r="F56" s="477">
        <v>31.5</v>
      </c>
    </row>
    <row r="57" spans="1:15" s="203" customFormat="1">
      <c r="B57" s="491" t="s">
        <v>358</v>
      </c>
      <c r="C57" s="493">
        <v>34.1</v>
      </c>
      <c r="D57" s="492">
        <v>1.5</v>
      </c>
      <c r="E57" s="368">
        <f t="shared" si="0"/>
        <v>2.6000000000000014</v>
      </c>
      <c r="F57" s="477">
        <v>31.5</v>
      </c>
    </row>
    <row r="58" spans="1:15" s="203" customFormat="1">
      <c r="B58" s="491" t="s">
        <v>352</v>
      </c>
      <c r="C58" s="493">
        <v>33.700000000000003</v>
      </c>
      <c r="D58" s="492">
        <v>1.7</v>
      </c>
      <c r="E58" s="368">
        <f t="shared" si="0"/>
        <v>2.2000000000000028</v>
      </c>
      <c r="F58" s="477">
        <v>31.5</v>
      </c>
    </row>
    <row r="59" spans="1:15">
      <c r="A59" s="159"/>
      <c r="B59" s="491" t="s">
        <v>356</v>
      </c>
      <c r="C59" s="492">
        <v>33.5</v>
      </c>
      <c r="D59" s="492">
        <v>3.3</v>
      </c>
      <c r="E59" s="368">
        <f t="shared" si="0"/>
        <v>2</v>
      </c>
      <c r="F59" s="477">
        <v>31.5</v>
      </c>
      <c r="G59" s="159"/>
      <c r="H59" s="159"/>
      <c r="I59" s="159"/>
      <c r="J59" s="159"/>
      <c r="K59" s="159"/>
      <c r="L59" s="159"/>
      <c r="M59" s="159"/>
      <c r="N59" s="159"/>
      <c r="O59" s="159"/>
    </row>
    <row r="60" spans="1:15" s="203" customFormat="1">
      <c r="B60" s="491" t="s">
        <v>293</v>
      </c>
      <c r="C60" s="492">
        <v>32</v>
      </c>
      <c r="D60" s="492">
        <v>3.1</v>
      </c>
      <c r="E60" s="368">
        <f t="shared" si="0"/>
        <v>0.5</v>
      </c>
      <c r="F60" s="477">
        <v>31.5</v>
      </c>
    </row>
    <row r="61" spans="1:15" s="203" customFormat="1">
      <c r="B61" s="491" t="s">
        <v>348</v>
      </c>
      <c r="C61" s="492">
        <v>31.9</v>
      </c>
      <c r="D61" s="492">
        <v>2.1</v>
      </c>
      <c r="E61" s="368">
        <f t="shared" si="0"/>
        <v>0.39999999999999858</v>
      </c>
      <c r="F61" s="477">
        <v>31.5</v>
      </c>
    </row>
    <row r="62" spans="1:15" s="203" customFormat="1">
      <c r="B62" s="491" t="s">
        <v>311</v>
      </c>
      <c r="C62" s="492">
        <v>31.8</v>
      </c>
      <c r="D62" s="492">
        <v>2.4</v>
      </c>
      <c r="E62" s="368">
        <f t="shared" si="0"/>
        <v>0.30000000000000071</v>
      </c>
      <c r="F62" s="477">
        <v>31.5</v>
      </c>
    </row>
    <row r="63" spans="1:15" s="203" customFormat="1">
      <c r="B63" s="495" t="s">
        <v>332</v>
      </c>
      <c r="C63" s="496">
        <v>31.5</v>
      </c>
      <c r="D63" s="496">
        <v>2.8</v>
      </c>
      <c r="E63" s="368">
        <f t="shared" si="0"/>
        <v>0</v>
      </c>
      <c r="F63" s="477">
        <v>31.5</v>
      </c>
    </row>
    <row r="64" spans="1:15" s="203" customFormat="1">
      <c r="B64" s="491" t="s">
        <v>344</v>
      </c>
      <c r="C64" s="493">
        <v>31.3</v>
      </c>
      <c r="D64" s="492">
        <v>3</v>
      </c>
      <c r="E64" s="368">
        <f t="shared" si="0"/>
        <v>-0.19999999999999929</v>
      </c>
      <c r="F64" s="477">
        <v>31.5</v>
      </c>
    </row>
    <row r="65" spans="1:15" s="203" customFormat="1">
      <c r="B65" s="495" t="s">
        <v>345</v>
      </c>
      <c r="C65" s="496">
        <v>31.3</v>
      </c>
      <c r="D65" s="496">
        <v>1.8</v>
      </c>
      <c r="E65" s="368">
        <f t="shared" si="0"/>
        <v>-0.19999999999999929</v>
      </c>
      <c r="F65" s="477">
        <v>31.5</v>
      </c>
    </row>
    <row r="66" spans="1:15" s="203" customFormat="1">
      <c r="A66" s="37"/>
      <c r="B66" s="495" t="s">
        <v>347</v>
      </c>
      <c r="C66" s="496">
        <v>31.2</v>
      </c>
      <c r="D66" s="496">
        <v>2.4</v>
      </c>
      <c r="E66" s="368">
        <f t="shared" si="0"/>
        <v>-0.30000000000000071</v>
      </c>
      <c r="F66" s="477">
        <v>31.5</v>
      </c>
    </row>
    <row r="67" spans="1:15" s="203" customFormat="1">
      <c r="A67" s="91"/>
      <c r="B67" s="491" t="s">
        <v>349</v>
      </c>
      <c r="C67" s="492">
        <v>31</v>
      </c>
      <c r="D67" s="492">
        <v>2.1</v>
      </c>
      <c r="E67" s="368">
        <f t="shared" si="0"/>
        <v>-0.5</v>
      </c>
      <c r="F67" s="477">
        <v>31.5</v>
      </c>
    </row>
    <row r="68" spans="1:15" s="203" customFormat="1">
      <c r="A68" s="91"/>
      <c r="B68" s="495" t="s">
        <v>325</v>
      </c>
      <c r="C68" s="496">
        <v>30.9</v>
      </c>
      <c r="D68" s="496">
        <v>1.8</v>
      </c>
      <c r="E68" s="368">
        <f t="shared" si="0"/>
        <v>-0.60000000000000142</v>
      </c>
      <c r="F68" s="477">
        <v>31.5</v>
      </c>
    </row>
    <row r="69" spans="1:15" s="203" customFormat="1">
      <c r="A69" s="91"/>
      <c r="B69" s="495" t="s">
        <v>355</v>
      </c>
      <c r="C69" s="496">
        <v>30.4</v>
      </c>
      <c r="D69" s="496">
        <v>2.6</v>
      </c>
      <c r="E69" s="368">
        <f t="shared" si="0"/>
        <v>-1.1000000000000014</v>
      </c>
      <c r="F69" s="477">
        <v>31.5</v>
      </c>
    </row>
    <row r="70" spans="1:15" s="203" customFormat="1">
      <c r="A70" s="91"/>
      <c r="B70" s="491" t="s">
        <v>335</v>
      </c>
      <c r="C70" s="492">
        <v>30.3</v>
      </c>
      <c r="D70" s="492">
        <v>1.8</v>
      </c>
      <c r="E70" s="368">
        <f t="shared" si="0"/>
        <v>-1.1999999999999993</v>
      </c>
      <c r="F70" s="477">
        <v>31.5</v>
      </c>
    </row>
    <row r="71" spans="1:15" s="203" customFormat="1">
      <c r="B71" s="491" t="s">
        <v>343</v>
      </c>
      <c r="C71" s="492">
        <v>30.2</v>
      </c>
      <c r="D71" s="492">
        <v>2.6</v>
      </c>
      <c r="E71" s="368">
        <f t="shared" si="0"/>
        <v>-1.3000000000000007</v>
      </c>
      <c r="F71" s="477">
        <v>31.5</v>
      </c>
    </row>
    <row r="72" spans="1:15" s="203" customFormat="1">
      <c r="A72" s="91"/>
      <c r="B72" s="491" t="s">
        <v>357</v>
      </c>
      <c r="C72" s="492">
        <v>29.9</v>
      </c>
      <c r="D72" s="492">
        <v>4.0999999999999996</v>
      </c>
      <c r="E72" s="368">
        <f t="shared" si="0"/>
        <v>-1.6000000000000014</v>
      </c>
      <c r="F72" s="477">
        <v>31.5</v>
      </c>
    </row>
    <row r="73" spans="1:15">
      <c r="A73" s="159"/>
      <c r="B73" s="491" t="s">
        <v>331</v>
      </c>
      <c r="C73" s="678">
        <v>29.4</v>
      </c>
      <c r="D73" s="678">
        <v>3</v>
      </c>
      <c r="E73" s="368">
        <f t="shared" si="0"/>
        <v>-2.1000000000000014</v>
      </c>
      <c r="F73" s="477">
        <v>31.5</v>
      </c>
      <c r="G73" s="159"/>
      <c r="H73" s="159"/>
      <c r="I73" s="159"/>
      <c r="J73" s="159"/>
      <c r="K73" s="159"/>
      <c r="L73" s="159"/>
      <c r="M73" s="159"/>
      <c r="N73" s="159"/>
      <c r="O73" s="159"/>
    </row>
    <row r="74" spans="1:15" s="203" customFormat="1">
      <c r="B74" s="497" t="s">
        <v>350</v>
      </c>
      <c r="C74" s="492">
        <v>28.9</v>
      </c>
      <c r="D74" s="492">
        <v>2.2999999999999998</v>
      </c>
      <c r="E74" s="368">
        <f t="shared" si="0"/>
        <v>-2.6000000000000014</v>
      </c>
      <c r="F74" s="477">
        <v>31.5</v>
      </c>
    </row>
    <row r="75" spans="1:15" s="203" customFormat="1">
      <c r="B75" s="491" t="s">
        <v>338</v>
      </c>
      <c r="C75" s="492">
        <v>28.5</v>
      </c>
      <c r="D75" s="492">
        <v>2.7</v>
      </c>
      <c r="E75" s="368">
        <f t="shared" si="0"/>
        <v>-3</v>
      </c>
      <c r="F75" s="477">
        <v>31.5</v>
      </c>
    </row>
    <row r="76" spans="1:15" s="203" customFormat="1">
      <c r="B76" s="491" t="s">
        <v>337</v>
      </c>
      <c r="C76" s="492">
        <v>28.1</v>
      </c>
      <c r="D76" s="492">
        <v>2.1</v>
      </c>
      <c r="E76" s="368">
        <f t="shared" si="0"/>
        <v>-3.3999999999999986</v>
      </c>
      <c r="F76" s="477">
        <v>31.5</v>
      </c>
    </row>
    <row r="77" spans="1:15" s="203" customFormat="1">
      <c r="B77" s="495" t="s">
        <v>334</v>
      </c>
      <c r="C77" s="496">
        <v>27.8</v>
      </c>
      <c r="D77" s="496">
        <v>4.2</v>
      </c>
      <c r="E77" s="368">
        <f t="shared" si="0"/>
        <v>-3.6999999999999993</v>
      </c>
      <c r="F77" s="477">
        <v>31.5</v>
      </c>
    </row>
    <row r="78" spans="1:15" s="203" customFormat="1">
      <c r="B78" s="491" t="s">
        <v>354</v>
      </c>
      <c r="C78" s="492">
        <v>27.6</v>
      </c>
      <c r="D78" s="492">
        <v>0.9</v>
      </c>
      <c r="E78" s="368">
        <f t="shared" si="0"/>
        <v>-3.8999999999999986</v>
      </c>
      <c r="F78" s="477">
        <v>31.5</v>
      </c>
    </row>
    <row r="79" spans="1:15" s="203" customFormat="1">
      <c r="B79" s="491" t="s">
        <v>361</v>
      </c>
      <c r="C79" s="492">
        <v>26.5</v>
      </c>
      <c r="D79" s="492">
        <v>2.9</v>
      </c>
      <c r="E79" s="368">
        <f t="shared" si="0"/>
        <v>-5</v>
      </c>
      <c r="F79" s="477">
        <v>31.5</v>
      </c>
    </row>
    <row r="80" spans="1:15" s="203" customFormat="1">
      <c r="B80" s="491" t="s">
        <v>353</v>
      </c>
      <c r="C80" s="492">
        <v>26.2</v>
      </c>
      <c r="D80" s="492">
        <v>3</v>
      </c>
      <c r="E80" s="368">
        <f t="shared" si="0"/>
        <v>-5.3000000000000007</v>
      </c>
      <c r="F80" s="477">
        <v>31.5</v>
      </c>
    </row>
    <row r="81" spans="1:15" s="203" customFormat="1">
      <c r="B81" s="491" t="s">
        <v>339</v>
      </c>
      <c r="C81" s="492">
        <v>25.2</v>
      </c>
      <c r="D81" s="492">
        <v>1.6</v>
      </c>
      <c r="E81" s="368">
        <f t="shared" si="0"/>
        <v>-6.3000000000000007</v>
      </c>
      <c r="F81" s="477">
        <v>31.5</v>
      </c>
    </row>
    <row r="82" spans="1:15" s="203" customFormat="1">
      <c r="B82" s="491" t="s">
        <v>359</v>
      </c>
      <c r="C82" s="492">
        <v>24.7</v>
      </c>
      <c r="D82" s="492">
        <v>2.8</v>
      </c>
      <c r="E82" s="368">
        <f t="shared" si="0"/>
        <v>-6.8000000000000007</v>
      </c>
      <c r="F82" s="477">
        <v>31.5</v>
      </c>
    </row>
    <row r="83" spans="1:15" s="203" customFormat="1">
      <c r="B83" s="491" t="s">
        <v>336</v>
      </c>
      <c r="C83" s="492">
        <v>24.6</v>
      </c>
      <c r="D83" s="492">
        <v>1.8</v>
      </c>
      <c r="E83" s="368">
        <f t="shared" si="0"/>
        <v>-6.8999999999999986</v>
      </c>
      <c r="F83" s="477">
        <v>31.5</v>
      </c>
    </row>
    <row r="84" spans="1:15">
      <c r="A84" s="159"/>
      <c r="B84" s="498" t="s">
        <v>315</v>
      </c>
      <c r="C84" s="496">
        <v>24.5</v>
      </c>
      <c r="D84" s="496">
        <v>1.5</v>
      </c>
      <c r="E84" s="368">
        <f t="shared" si="0"/>
        <v>-7</v>
      </c>
      <c r="F84" s="477">
        <v>31.5</v>
      </c>
      <c r="G84" s="159"/>
      <c r="H84" s="159"/>
      <c r="I84" s="159"/>
      <c r="J84" s="159"/>
      <c r="K84" s="159"/>
      <c r="L84" s="159"/>
      <c r="M84" s="159"/>
      <c r="N84" s="159"/>
      <c r="O84" s="159"/>
    </row>
    <row r="85" spans="1:15" s="273" customFormat="1">
      <c r="B85" s="271"/>
      <c r="C85" s="275"/>
      <c r="D85" s="275"/>
      <c r="E85" s="33"/>
    </row>
    <row r="86" spans="1:15" s="273" customFormat="1">
      <c r="B86" s="271"/>
      <c r="C86" s="275"/>
      <c r="D86" s="275"/>
      <c r="E86" s="33"/>
    </row>
    <row r="87" spans="1:15" s="273" customFormat="1">
      <c r="B87" s="271"/>
      <c r="C87" s="275"/>
      <c r="D87" s="275"/>
      <c r="E87" s="33"/>
    </row>
    <row r="88" spans="1:15" s="273" customFormat="1">
      <c r="B88" s="271"/>
      <c r="C88" s="275"/>
      <c r="D88" s="275"/>
      <c r="E88" s="33"/>
    </row>
    <row r="89" spans="1:15" s="273" customFormat="1">
      <c r="B89" s="271"/>
      <c r="C89" s="275"/>
      <c r="D89" s="275"/>
      <c r="E89" s="33"/>
    </row>
    <row r="90" spans="1:15" s="273" customFormat="1">
      <c r="B90" s="271"/>
      <c r="C90" s="275"/>
      <c r="D90" s="275"/>
      <c r="E90" s="33"/>
    </row>
    <row r="91" spans="1:15" s="273" customFormat="1">
      <c r="B91" s="271"/>
      <c r="C91" s="275"/>
      <c r="D91" s="275"/>
      <c r="E91" s="33"/>
    </row>
    <row r="92" spans="1:15" s="273" customFormat="1">
      <c r="B92" s="271"/>
      <c r="C92" s="275"/>
      <c r="D92" s="275"/>
      <c r="E92" s="33"/>
    </row>
    <row r="93" spans="1:15" s="273" customFormat="1">
      <c r="B93" s="271"/>
      <c r="C93" s="275"/>
      <c r="D93" s="275"/>
      <c r="E93" s="33"/>
    </row>
    <row r="94" spans="1:15" s="273" customFormat="1">
      <c r="B94" s="271"/>
      <c r="C94" s="275"/>
      <c r="D94" s="275"/>
      <c r="E94" s="33"/>
    </row>
    <row r="95" spans="1:15" s="273" customFormat="1">
      <c r="B95" s="271"/>
      <c r="C95" s="275"/>
      <c r="D95" s="275"/>
      <c r="E95" s="33"/>
    </row>
    <row r="96" spans="1:15" s="273" customFormat="1">
      <c r="B96" s="271"/>
      <c r="C96" s="275"/>
      <c r="D96" s="275"/>
      <c r="E96" s="33"/>
    </row>
    <row r="97" spans="2:5" s="273" customFormat="1">
      <c r="B97" s="271"/>
      <c r="C97" s="275"/>
      <c r="D97" s="275"/>
      <c r="E97" s="33"/>
    </row>
    <row r="98" spans="2:5" s="273" customFormat="1">
      <c r="B98" s="271"/>
      <c r="C98" s="275"/>
      <c r="D98" s="275"/>
      <c r="E98" s="33"/>
    </row>
    <row r="99" spans="2:5" s="273" customFormat="1">
      <c r="B99" s="271"/>
      <c r="C99" s="275"/>
      <c r="D99" s="275"/>
      <c r="E99" s="33"/>
    </row>
    <row r="100" spans="2:5" s="273" customFormat="1">
      <c r="B100" s="271"/>
      <c r="C100" s="275"/>
      <c r="D100" s="275"/>
      <c r="E100" s="33"/>
    </row>
    <row r="101" spans="2:5" s="273" customFormat="1">
      <c r="B101" s="271"/>
      <c r="C101" s="275"/>
      <c r="D101" s="275"/>
      <c r="E101" s="33"/>
    </row>
    <row r="102" spans="2:5" s="273" customFormat="1">
      <c r="B102" s="271"/>
      <c r="C102" s="275"/>
      <c r="D102" s="275"/>
      <c r="E102" s="33"/>
    </row>
    <row r="103" spans="2:5" s="273" customFormat="1">
      <c r="B103" s="271"/>
      <c r="C103" s="275"/>
      <c r="D103" s="275"/>
      <c r="E103" s="33"/>
    </row>
    <row r="104" spans="2:5" s="273" customFormat="1">
      <c r="B104" s="271"/>
      <c r="C104" s="275"/>
      <c r="D104" s="275"/>
      <c r="E104" s="33"/>
    </row>
    <row r="105" spans="2:5" s="273" customFormat="1">
      <c r="B105" s="271"/>
      <c r="C105" s="275"/>
      <c r="D105" s="275"/>
      <c r="E105" s="33"/>
    </row>
    <row r="106" spans="2:5" s="273" customFormat="1">
      <c r="B106" s="271"/>
      <c r="C106" s="275"/>
      <c r="D106" s="275"/>
      <c r="E106" s="33"/>
    </row>
    <row r="107" spans="2:5" s="273" customFormat="1">
      <c r="B107" s="271"/>
      <c r="C107" s="275"/>
      <c r="D107" s="275"/>
      <c r="E107" s="33"/>
    </row>
    <row r="108" spans="2:5" s="273" customFormat="1">
      <c r="B108" s="271"/>
      <c r="C108" s="275"/>
      <c r="D108" s="275"/>
      <c r="E108" s="33"/>
    </row>
    <row r="109" spans="2:5" s="273" customFormat="1">
      <c r="B109" s="271"/>
      <c r="C109" s="275"/>
      <c r="D109" s="275"/>
      <c r="E109" s="33"/>
    </row>
    <row r="110" spans="2:5" s="273" customFormat="1">
      <c r="B110" s="271"/>
      <c r="C110" s="275"/>
      <c r="D110" s="275"/>
      <c r="E110" s="33"/>
    </row>
    <row r="111" spans="2:5" s="273" customFormat="1">
      <c r="B111" s="271"/>
      <c r="C111" s="275"/>
      <c r="D111" s="275"/>
      <c r="E111" s="33"/>
    </row>
    <row r="112" spans="2:5" s="273" customFormat="1">
      <c r="B112" s="271"/>
      <c r="C112" s="275"/>
      <c r="D112" s="275"/>
      <c r="E112" s="33"/>
    </row>
    <row r="113" spans="1:20" s="273" customFormat="1">
      <c r="B113" s="271"/>
      <c r="C113" s="275"/>
      <c r="D113" s="275"/>
      <c r="E113" s="33"/>
    </row>
    <row r="114" spans="1:20" s="273" customFormat="1">
      <c r="B114" s="271"/>
      <c r="C114" s="275"/>
      <c r="D114" s="275"/>
      <c r="E114" s="33"/>
    </row>
    <row r="115" spans="1:20" s="273" customFormat="1">
      <c r="B115" s="271"/>
      <c r="C115" s="275"/>
      <c r="D115" s="275"/>
      <c r="E115" s="33"/>
    </row>
    <row r="116" spans="1:20" s="273" customFormat="1">
      <c r="B116" s="271"/>
      <c r="C116" s="275"/>
      <c r="D116" s="275"/>
      <c r="E116" s="33"/>
    </row>
    <row r="117" spans="1:20" ht="14.25" customHeight="1">
      <c r="A117" s="711" t="s">
        <v>539</v>
      </c>
      <c r="B117" s="711"/>
      <c r="C117" s="711"/>
      <c r="D117" s="711"/>
      <c r="E117" s="711"/>
      <c r="F117" s="711"/>
      <c r="G117" s="711"/>
      <c r="H117" s="711"/>
      <c r="I117" s="4"/>
      <c r="J117" s="159"/>
      <c r="K117" s="159"/>
      <c r="L117" s="159"/>
      <c r="M117" s="159"/>
      <c r="N117" s="159"/>
      <c r="O117" s="159"/>
      <c r="P117" s="159"/>
      <c r="Q117" s="159"/>
      <c r="R117" s="159"/>
      <c r="S117" s="159"/>
      <c r="T117" s="159"/>
    </row>
    <row r="118" spans="1:20">
      <c r="A118" s="711" t="s">
        <v>133</v>
      </c>
      <c r="B118" s="711"/>
      <c r="C118" s="711"/>
      <c r="D118" s="711"/>
      <c r="E118" s="711"/>
      <c r="F118" s="711"/>
      <c r="G118" s="711"/>
      <c r="H118" s="711"/>
      <c r="I118" s="4"/>
      <c r="J118" s="159"/>
      <c r="K118" s="159"/>
      <c r="L118" s="159"/>
      <c r="M118" s="159"/>
      <c r="N118" s="159"/>
      <c r="O118" s="159"/>
      <c r="P118" s="159"/>
      <c r="Q118" s="159"/>
      <c r="R118" s="159"/>
      <c r="S118" s="159"/>
      <c r="T118" s="159"/>
    </row>
    <row r="119" spans="1:20">
      <c r="A119" s="177"/>
      <c r="B119" s="177"/>
      <c r="C119" s="177"/>
      <c r="D119" s="177"/>
      <c r="E119" s="177"/>
      <c r="F119" s="177"/>
      <c r="G119" s="177"/>
      <c r="H119" s="177"/>
      <c r="I119" s="4"/>
      <c r="J119" s="159"/>
      <c r="K119" s="159"/>
      <c r="L119" s="159"/>
      <c r="M119" s="159"/>
      <c r="N119" s="159"/>
      <c r="O119" s="159"/>
      <c r="P119" s="159"/>
      <c r="Q119" s="159"/>
      <c r="R119" s="159"/>
      <c r="S119" s="159"/>
      <c r="T119" s="159"/>
    </row>
    <row r="120" spans="1:20" s="67" customFormat="1">
      <c r="A120" s="710" t="s">
        <v>662</v>
      </c>
      <c r="B120" s="710"/>
      <c r="C120" s="710"/>
      <c r="D120" s="710"/>
      <c r="E120" s="710"/>
      <c r="F120" s="710"/>
      <c r="G120" s="710"/>
      <c r="H120" s="710"/>
      <c r="I120" s="710"/>
    </row>
    <row r="122" spans="1:20" ht="36">
      <c r="A122" s="501"/>
      <c r="B122" s="501"/>
      <c r="C122" s="502" t="s">
        <v>135</v>
      </c>
      <c r="D122" s="502" t="s">
        <v>136</v>
      </c>
      <c r="E122" s="502" t="s">
        <v>137</v>
      </c>
      <c r="F122" s="502" t="s">
        <v>138</v>
      </c>
      <c r="G122" s="252" t="s">
        <v>70</v>
      </c>
      <c r="H122" s="159"/>
      <c r="I122" s="159"/>
      <c r="J122" s="159"/>
      <c r="K122" s="159"/>
      <c r="L122" s="159"/>
      <c r="M122" s="159"/>
      <c r="N122" s="159"/>
      <c r="O122" s="159"/>
      <c r="P122" s="159"/>
      <c r="Q122" s="159"/>
      <c r="R122" s="159"/>
      <c r="S122" s="159"/>
      <c r="T122" s="159"/>
    </row>
    <row r="123" spans="1:20">
      <c r="A123" s="501"/>
      <c r="B123" s="503" t="s">
        <v>38</v>
      </c>
      <c r="C123" s="504">
        <v>0.27</v>
      </c>
      <c r="D123" s="505">
        <v>49984</v>
      </c>
      <c r="E123" s="506">
        <v>1.1000000000000001</v>
      </c>
      <c r="F123" s="506">
        <v>2.86</v>
      </c>
      <c r="G123" s="159"/>
      <c r="H123" s="159"/>
      <c r="I123" s="159"/>
      <c r="J123" s="159"/>
      <c r="K123" s="159"/>
      <c r="L123" s="159"/>
      <c r="M123" s="159"/>
      <c r="N123" s="159"/>
      <c r="O123" s="159"/>
      <c r="P123" s="159"/>
      <c r="Q123" s="159"/>
      <c r="R123" s="159"/>
      <c r="S123" s="159"/>
      <c r="T123" s="159"/>
    </row>
    <row r="124" spans="1:20">
      <c r="A124" s="501"/>
      <c r="B124" s="503" t="s">
        <v>35</v>
      </c>
      <c r="C124" s="504">
        <v>0.24</v>
      </c>
      <c r="D124" s="505">
        <v>54461</v>
      </c>
      <c r="E124" s="506">
        <v>1.17</v>
      </c>
      <c r="F124" s="506">
        <v>2.64</v>
      </c>
      <c r="G124" s="159"/>
      <c r="H124" s="159"/>
      <c r="I124" s="159"/>
      <c r="J124" s="159"/>
      <c r="K124" s="159"/>
      <c r="L124" s="159"/>
      <c r="M124" s="159"/>
      <c r="N124" s="159"/>
      <c r="O124" s="159"/>
      <c r="P124" s="159"/>
      <c r="Q124" s="159"/>
      <c r="R124" s="159"/>
      <c r="S124" s="159"/>
      <c r="T124" s="159"/>
    </row>
    <row r="125" spans="1:20">
      <c r="A125" s="501"/>
      <c r="B125" s="503" t="s">
        <v>34</v>
      </c>
      <c r="C125" s="504">
        <v>0.24</v>
      </c>
      <c r="D125" s="505">
        <v>62513</v>
      </c>
      <c r="E125" s="506">
        <v>1.17</v>
      </c>
      <c r="F125" s="506">
        <v>2.63</v>
      </c>
      <c r="G125" s="159"/>
      <c r="H125" s="159"/>
      <c r="I125" s="159"/>
      <c r="J125" s="159"/>
      <c r="K125" s="159"/>
      <c r="L125" s="159"/>
      <c r="M125" s="159"/>
      <c r="N125" s="159"/>
      <c r="O125" s="159"/>
      <c r="P125" s="159"/>
      <c r="Q125" s="159"/>
      <c r="R125" s="159"/>
      <c r="S125" s="159"/>
      <c r="T125" s="159"/>
    </row>
    <row r="126" spans="1:20">
      <c r="A126" s="501"/>
      <c r="B126" s="503" t="s">
        <v>26</v>
      </c>
      <c r="C126" s="504">
        <v>0.23</v>
      </c>
      <c r="D126" s="505">
        <v>62513</v>
      </c>
      <c r="E126" s="506">
        <v>1.17</v>
      </c>
      <c r="F126" s="506">
        <v>2.63</v>
      </c>
      <c r="G126" s="159"/>
      <c r="H126" s="159"/>
      <c r="I126" s="159"/>
      <c r="J126" s="159"/>
      <c r="K126" s="159"/>
      <c r="L126" s="159"/>
      <c r="M126" s="159"/>
      <c r="N126" s="159"/>
      <c r="O126" s="159"/>
      <c r="P126" s="159"/>
      <c r="Q126" s="159"/>
      <c r="R126" s="159"/>
      <c r="S126" s="159"/>
      <c r="T126" s="159"/>
    </row>
    <row r="127" spans="1:20">
      <c r="A127" s="501"/>
      <c r="B127" s="503" t="s">
        <v>18</v>
      </c>
      <c r="C127" s="504">
        <v>0.23</v>
      </c>
      <c r="D127" s="505">
        <v>67296</v>
      </c>
      <c r="E127" s="506">
        <v>1.23</v>
      </c>
      <c r="F127" s="506">
        <v>2.75</v>
      </c>
      <c r="G127" s="159"/>
      <c r="H127" s="159"/>
      <c r="I127" s="159"/>
      <c r="J127" s="159"/>
      <c r="K127" s="159"/>
      <c r="L127" s="159"/>
      <c r="M127" s="159"/>
      <c r="N127" s="159"/>
      <c r="O127" s="159"/>
      <c r="P127" s="159"/>
      <c r="Q127" s="159"/>
      <c r="R127" s="159"/>
      <c r="S127" s="159"/>
      <c r="T127" s="159"/>
    </row>
    <row r="128" spans="1:20">
      <c r="A128" s="501"/>
      <c r="B128" s="503" t="s">
        <v>21</v>
      </c>
      <c r="C128" s="504">
        <v>0.23</v>
      </c>
      <c r="D128" s="505">
        <v>67296</v>
      </c>
      <c r="E128" s="506">
        <v>1.23</v>
      </c>
      <c r="F128" s="506">
        <v>2.75</v>
      </c>
      <c r="G128" s="159"/>
      <c r="H128" s="159"/>
      <c r="I128" s="159"/>
      <c r="J128" s="159"/>
      <c r="K128" s="159"/>
      <c r="L128" s="159"/>
      <c r="M128" s="159"/>
      <c r="N128" s="159"/>
      <c r="O128" s="159"/>
      <c r="P128" s="159"/>
      <c r="Q128" s="159"/>
      <c r="R128" s="159"/>
      <c r="S128" s="159"/>
      <c r="T128" s="159"/>
    </row>
    <row r="129" spans="1:20">
      <c r="A129" s="501"/>
      <c r="B129" s="503" t="s">
        <v>27</v>
      </c>
      <c r="C129" s="504">
        <v>0.23</v>
      </c>
      <c r="D129" s="505">
        <v>58699</v>
      </c>
      <c r="E129" s="506">
        <v>1.1599999999999999</v>
      </c>
      <c r="F129" s="506">
        <v>2.56</v>
      </c>
      <c r="G129" s="159"/>
      <c r="H129" s="159"/>
      <c r="I129" s="159"/>
      <c r="J129" s="159"/>
      <c r="K129" s="159"/>
      <c r="L129" s="159"/>
      <c r="M129" s="159"/>
      <c r="N129" s="159"/>
      <c r="O129" s="159"/>
      <c r="P129" s="159"/>
      <c r="Q129" s="159"/>
      <c r="R129" s="159"/>
      <c r="S129" s="159"/>
      <c r="T129" s="159"/>
    </row>
    <row r="130" spans="1:20">
      <c r="A130" s="501"/>
      <c r="B130" s="503" t="s">
        <v>31</v>
      </c>
      <c r="C130" s="504">
        <v>0.22</v>
      </c>
      <c r="D130" s="505">
        <v>57637</v>
      </c>
      <c r="E130" s="506">
        <v>0.97</v>
      </c>
      <c r="F130" s="506">
        <v>2.2999999999999998</v>
      </c>
      <c r="G130" s="159"/>
      <c r="H130" s="159"/>
      <c r="I130" s="159"/>
      <c r="J130" s="159"/>
      <c r="K130" s="159"/>
      <c r="L130" s="159"/>
      <c r="M130" s="159"/>
      <c r="N130" s="159"/>
      <c r="O130" s="159"/>
      <c r="P130" s="159"/>
      <c r="Q130" s="159"/>
      <c r="R130" s="159"/>
      <c r="S130" s="159"/>
      <c r="T130" s="159"/>
    </row>
    <row r="131" spans="1:20" s="159" customFormat="1">
      <c r="A131" s="501"/>
      <c r="B131" s="503" t="s">
        <v>22</v>
      </c>
      <c r="C131" s="504">
        <v>0.22</v>
      </c>
      <c r="D131" s="505">
        <v>62513</v>
      </c>
      <c r="E131" s="506">
        <v>1.17</v>
      </c>
      <c r="F131" s="506">
        <v>2.63</v>
      </c>
    </row>
    <row r="132" spans="1:20">
      <c r="A132" s="501"/>
      <c r="B132" s="503" t="s">
        <v>32</v>
      </c>
      <c r="C132" s="507">
        <v>0.21</v>
      </c>
      <c r="D132" s="505">
        <v>62513</v>
      </c>
      <c r="E132" s="506">
        <v>1.17</v>
      </c>
      <c r="F132" s="506">
        <v>2.63</v>
      </c>
      <c r="G132" s="34"/>
      <c r="H132" s="159"/>
      <c r="I132" s="159"/>
      <c r="J132" s="159"/>
      <c r="K132" s="159"/>
      <c r="L132" s="159"/>
      <c r="M132" s="159"/>
      <c r="N132" s="159"/>
      <c r="O132" s="159"/>
      <c r="P132" s="159"/>
      <c r="Q132" s="159"/>
      <c r="R132" s="159"/>
      <c r="S132" s="159"/>
      <c r="T132" s="159"/>
    </row>
    <row r="133" spans="1:20">
      <c r="A133" s="501"/>
      <c r="B133" s="503" t="s">
        <v>24</v>
      </c>
      <c r="C133" s="504">
        <v>0.21</v>
      </c>
      <c r="D133" s="505">
        <v>67296</v>
      </c>
      <c r="E133" s="506">
        <v>1.23</v>
      </c>
      <c r="F133" s="506">
        <v>2.75</v>
      </c>
      <c r="G133" s="159"/>
      <c r="H133" s="159"/>
      <c r="I133" s="159"/>
      <c r="J133" s="159"/>
      <c r="K133" s="159"/>
      <c r="L133" s="159"/>
      <c r="M133" s="159"/>
      <c r="N133" s="159"/>
      <c r="O133" s="159"/>
      <c r="P133" s="159"/>
      <c r="Q133" s="159"/>
      <c r="R133" s="159"/>
      <c r="S133" s="159"/>
      <c r="T133" s="159"/>
    </row>
    <row r="134" spans="1:20" s="356" customFormat="1">
      <c r="B134" s="500" t="s">
        <v>19</v>
      </c>
      <c r="D134" s="508">
        <v>67296</v>
      </c>
      <c r="E134" s="509">
        <v>1.23</v>
      </c>
      <c r="F134" s="509">
        <v>2.75</v>
      </c>
      <c r="G134" s="499">
        <v>0.21</v>
      </c>
    </row>
    <row r="135" spans="1:20">
      <c r="A135" s="501"/>
      <c r="B135" s="503" t="s">
        <v>30</v>
      </c>
      <c r="C135" s="504">
        <v>0.21</v>
      </c>
      <c r="D135" s="505">
        <v>67296</v>
      </c>
      <c r="E135" s="506">
        <v>1.23</v>
      </c>
      <c r="F135" s="506">
        <v>2.75</v>
      </c>
      <c r="G135" s="159"/>
      <c r="H135" s="159"/>
      <c r="I135" s="159"/>
      <c r="J135" s="159"/>
      <c r="K135" s="159"/>
      <c r="L135" s="159"/>
      <c r="M135" s="159"/>
      <c r="N135" s="159"/>
      <c r="O135" s="159"/>
      <c r="P135" s="159"/>
      <c r="Q135" s="159"/>
      <c r="R135" s="159"/>
      <c r="S135" s="159"/>
      <c r="T135" s="159"/>
    </row>
    <row r="136" spans="1:20">
      <c r="A136" s="501"/>
      <c r="B136" s="503" t="s">
        <v>20</v>
      </c>
      <c r="C136" s="504">
        <v>0.21</v>
      </c>
      <c r="D136" s="505">
        <v>67296</v>
      </c>
      <c r="E136" s="506">
        <v>1.23</v>
      </c>
      <c r="F136" s="506">
        <v>2.75</v>
      </c>
      <c r="G136" s="159"/>
      <c r="H136" s="159"/>
      <c r="I136" s="159"/>
      <c r="J136" s="159"/>
      <c r="K136" s="159"/>
      <c r="L136" s="159"/>
      <c r="M136" s="159"/>
      <c r="N136" s="159"/>
      <c r="O136" s="159"/>
      <c r="P136" s="159"/>
      <c r="Q136" s="159"/>
      <c r="R136" s="159"/>
      <c r="S136" s="159"/>
      <c r="T136" s="159"/>
    </row>
    <row r="137" spans="1:20">
      <c r="A137" s="501"/>
      <c r="B137" s="503" t="s">
        <v>25</v>
      </c>
      <c r="C137" s="504">
        <v>0.19</v>
      </c>
      <c r="D137" s="505">
        <v>67296</v>
      </c>
      <c r="E137" s="506">
        <v>1.23</v>
      </c>
      <c r="F137" s="506">
        <v>2.75</v>
      </c>
      <c r="G137" s="159"/>
      <c r="H137" s="159"/>
      <c r="I137" s="159"/>
      <c r="J137" s="159"/>
      <c r="K137" s="159"/>
      <c r="L137" s="159"/>
      <c r="M137" s="159"/>
      <c r="N137" s="159"/>
      <c r="O137" s="159"/>
      <c r="P137" s="159"/>
      <c r="Q137" s="159"/>
      <c r="R137" s="159"/>
      <c r="S137" s="159"/>
      <c r="T137" s="159"/>
    </row>
    <row r="138" spans="1:20">
      <c r="A138" s="501"/>
      <c r="B138" s="503" t="s">
        <v>29</v>
      </c>
      <c r="C138" s="504">
        <v>0.18</v>
      </c>
      <c r="D138" s="505">
        <v>72804</v>
      </c>
      <c r="E138" s="506">
        <v>1.2</v>
      </c>
      <c r="F138" s="506">
        <v>2.69</v>
      </c>
      <c r="G138" s="159"/>
      <c r="H138" s="159"/>
      <c r="I138" s="159"/>
      <c r="J138" s="159"/>
      <c r="K138" s="159"/>
      <c r="L138" s="159"/>
      <c r="M138" s="159"/>
      <c r="N138" s="159"/>
      <c r="O138" s="159"/>
      <c r="P138" s="159"/>
      <c r="Q138" s="159"/>
      <c r="R138" s="159"/>
      <c r="S138" s="159"/>
      <c r="T138" s="159"/>
    </row>
    <row r="139" spans="1:20">
      <c r="A139" s="501"/>
      <c r="B139" s="503" t="s">
        <v>37</v>
      </c>
      <c r="C139" s="504">
        <v>0.18</v>
      </c>
      <c r="D139" s="505">
        <v>67296</v>
      </c>
      <c r="E139" s="506">
        <v>1.23</v>
      </c>
      <c r="F139" s="506">
        <v>2.75</v>
      </c>
      <c r="G139" s="159"/>
      <c r="H139" s="159"/>
      <c r="I139" s="159"/>
      <c r="J139" s="159"/>
      <c r="K139" s="159"/>
      <c r="L139" s="159"/>
      <c r="M139" s="159"/>
      <c r="N139" s="159"/>
      <c r="O139" s="159"/>
      <c r="P139" s="159"/>
      <c r="Q139" s="159"/>
      <c r="R139" s="159"/>
      <c r="S139" s="159"/>
      <c r="T139" s="159"/>
    </row>
    <row r="140" spans="1:20">
      <c r="A140" s="501"/>
      <c r="B140" s="503" t="s">
        <v>28</v>
      </c>
      <c r="C140" s="504">
        <v>0.18</v>
      </c>
      <c r="D140" s="505">
        <v>67296</v>
      </c>
      <c r="E140" s="506">
        <v>1.23</v>
      </c>
      <c r="F140" s="506">
        <v>2.75</v>
      </c>
      <c r="G140" s="159"/>
      <c r="H140" s="159"/>
      <c r="I140" s="159"/>
      <c r="J140" s="159"/>
      <c r="K140" s="159"/>
      <c r="L140" s="159"/>
      <c r="M140" s="159"/>
      <c r="N140" s="159"/>
      <c r="O140" s="159"/>
      <c r="P140" s="159"/>
      <c r="Q140" s="159"/>
      <c r="R140" s="159"/>
      <c r="S140" s="159"/>
      <c r="T140" s="159"/>
    </row>
    <row r="141" spans="1:20">
      <c r="A141" s="501"/>
      <c r="B141" s="503" t="s">
        <v>23</v>
      </c>
      <c r="C141" s="504">
        <v>0.17</v>
      </c>
      <c r="D141" s="505">
        <v>67296</v>
      </c>
      <c r="E141" s="506">
        <v>1.23</v>
      </c>
      <c r="F141" s="506">
        <v>2.75</v>
      </c>
      <c r="G141" s="159"/>
      <c r="H141" s="159"/>
      <c r="I141" s="159"/>
      <c r="J141" s="159"/>
      <c r="K141" s="159"/>
      <c r="L141" s="159"/>
      <c r="M141" s="159"/>
      <c r="N141" s="159"/>
      <c r="O141" s="159"/>
      <c r="P141" s="159"/>
      <c r="Q141" s="159"/>
      <c r="R141" s="159"/>
      <c r="S141" s="159"/>
      <c r="T141" s="159"/>
    </row>
    <row r="142" spans="1:20">
      <c r="A142" s="501"/>
      <c r="B142" s="503" t="s">
        <v>33</v>
      </c>
      <c r="C142" s="504">
        <v>0.15</v>
      </c>
      <c r="D142" s="505">
        <v>67296</v>
      </c>
      <c r="E142" s="506">
        <v>1.23</v>
      </c>
      <c r="F142" s="506">
        <v>2.75</v>
      </c>
      <c r="G142" s="159"/>
      <c r="H142" s="159"/>
      <c r="I142" s="159"/>
      <c r="J142" s="159"/>
      <c r="K142" s="159"/>
      <c r="L142" s="159"/>
      <c r="M142" s="159"/>
      <c r="N142" s="159"/>
      <c r="O142" s="159"/>
      <c r="P142" s="159"/>
      <c r="Q142" s="159"/>
      <c r="R142" s="159"/>
      <c r="S142" s="159"/>
      <c r="T142" s="159"/>
    </row>
    <row r="143" spans="1:20">
      <c r="A143" s="501"/>
      <c r="B143" s="503" t="s">
        <v>36</v>
      </c>
      <c r="C143" s="504">
        <v>0.11</v>
      </c>
      <c r="D143" s="505">
        <v>67296</v>
      </c>
      <c r="E143" s="506">
        <v>1.23</v>
      </c>
      <c r="F143" s="506">
        <v>2.75</v>
      </c>
      <c r="G143" s="159"/>
      <c r="H143" s="159"/>
      <c r="I143" s="159"/>
      <c r="J143" s="159"/>
      <c r="K143" s="159"/>
      <c r="L143" s="159"/>
      <c r="M143" s="159"/>
      <c r="N143" s="159"/>
      <c r="O143" s="159"/>
      <c r="P143" s="159"/>
      <c r="Q143" s="159"/>
      <c r="R143" s="159"/>
      <c r="S143" s="159"/>
      <c r="T143" s="159"/>
    </row>
    <row r="145" spans="1:20" ht="14.25" customHeight="1">
      <c r="A145" s="711" t="s">
        <v>663</v>
      </c>
      <c r="B145" s="711"/>
      <c r="C145" s="711"/>
      <c r="D145" s="711"/>
      <c r="E145" s="711"/>
      <c r="F145" s="711"/>
      <c r="G145" s="711"/>
      <c r="H145" s="711"/>
      <c r="I145" s="4"/>
      <c r="J145" s="159"/>
      <c r="K145" s="159"/>
      <c r="L145" s="159"/>
      <c r="M145" s="159"/>
      <c r="N145" s="159"/>
      <c r="O145" s="159"/>
      <c r="P145" s="159"/>
      <c r="Q145" s="159"/>
      <c r="R145" s="159"/>
      <c r="S145" s="159"/>
      <c r="T145" s="159"/>
    </row>
    <row r="146" spans="1:20">
      <c r="A146" s="711" t="s">
        <v>139</v>
      </c>
      <c r="B146" s="711"/>
      <c r="C146" s="711"/>
      <c r="D146" s="711"/>
      <c r="E146" s="711"/>
      <c r="F146" s="711"/>
      <c r="G146" s="711"/>
      <c r="H146" s="711"/>
      <c r="I146" s="4"/>
      <c r="J146" s="159"/>
      <c r="K146" s="159"/>
      <c r="L146" s="159"/>
      <c r="M146" s="159"/>
      <c r="N146" s="159"/>
      <c r="O146" s="159"/>
      <c r="P146" s="159"/>
      <c r="Q146" s="159"/>
      <c r="R146" s="159"/>
      <c r="S146" s="159"/>
      <c r="T146" s="159"/>
    </row>
    <row r="149" spans="1:20" s="67" customFormat="1">
      <c r="A149" s="710" t="s">
        <v>540</v>
      </c>
      <c r="B149" s="710"/>
      <c r="C149" s="710"/>
      <c r="D149" s="710"/>
      <c r="E149" s="710"/>
      <c r="F149" s="710"/>
      <c r="G149" s="710"/>
      <c r="H149" s="710"/>
      <c r="I149" s="710"/>
    </row>
    <row r="151" spans="1:20">
      <c r="A151" s="159"/>
      <c r="B151" s="724" t="s">
        <v>140</v>
      </c>
      <c r="C151" s="724"/>
      <c r="D151" s="36"/>
      <c r="E151" s="36"/>
      <c r="F151" s="36"/>
      <c r="G151" s="159"/>
      <c r="H151" s="159"/>
      <c r="I151" s="159"/>
      <c r="J151" s="159"/>
      <c r="K151" s="159"/>
      <c r="L151" s="159"/>
      <c r="M151" s="159"/>
      <c r="N151" s="159"/>
      <c r="O151" s="159"/>
      <c r="P151" s="159"/>
      <c r="Q151" s="159"/>
      <c r="R151" s="159"/>
      <c r="S151" s="159"/>
      <c r="T151" s="159"/>
    </row>
    <row r="152" spans="1:20" ht="60">
      <c r="A152" s="513"/>
      <c r="B152" s="514" t="s">
        <v>141</v>
      </c>
      <c r="C152" s="514" t="s">
        <v>142</v>
      </c>
      <c r="D152" s="515" t="s">
        <v>140</v>
      </c>
      <c r="E152" s="514" t="s">
        <v>143</v>
      </c>
      <c r="F152" s="514" t="s">
        <v>144</v>
      </c>
      <c r="G152" s="514" t="s">
        <v>145</v>
      </c>
      <c r="H152" s="17" t="s">
        <v>70</v>
      </c>
      <c r="I152" s="254"/>
      <c r="J152" s="159"/>
      <c r="K152" s="159"/>
      <c r="L152" s="159"/>
      <c r="M152" s="159"/>
      <c r="N152" s="159"/>
      <c r="O152" s="159"/>
      <c r="P152" s="159"/>
      <c r="Q152" s="159"/>
      <c r="R152" s="159"/>
      <c r="S152" s="159"/>
      <c r="T152" s="159"/>
    </row>
    <row r="153" spans="1:20">
      <c r="A153" s="516" t="s">
        <v>36</v>
      </c>
      <c r="B153" s="517">
        <v>6043</v>
      </c>
      <c r="C153" s="517">
        <v>869</v>
      </c>
      <c r="D153" s="519">
        <v>6912</v>
      </c>
      <c r="E153" s="517">
        <v>10094</v>
      </c>
      <c r="F153" s="518">
        <v>0.68</v>
      </c>
      <c r="G153" s="521">
        <v>0.53</v>
      </c>
      <c r="H153" s="7"/>
      <c r="I153" s="255"/>
      <c r="J153" s="159"/>
      <c r="K153" s="159"/>
      <c r="L153" s="159"/>
      <c r="M153" s="159"/>
      <c r="N153" s="159"/>
      <c r="O153" s="159"/>
      <c r="P153" s="159"/>
      <c r="Q153" s="159"/>
      <c r="R153" s="159"/>
      <c r="S153" s="159"/>
      <c r="T153" s="159"/>
    </row>
    <row r="154" spans="1:20">
      <c r="A154" s="516" t="s">
        <v>33</v>
      </c>
      <c r="B154" s="517">
        <v>8640</v>
      </c>
      <c r="C154" s="517">
        <v>1499</v>
      </c>
      <c r="D154" s="519">
        <v>10139</v>
      </c>
      <c r="E154" s="517">
        <v>10094</v>
      </c>
      <c r="F154" s="518">
        <v>1</v>
      </c>
      <c r="G154" s="521">
        <v>0.85</v>
      </c>
      <c r="H154" s="7"/>
      <c r="I154" s="255"/>
      <c r="J154" s="159"/>
      <c r="K154" s="159"/>
      <c r="L154" s="159"/>
      <c r="M154" s="159"/>
      <c r="N154" s="159"/>
      <c r="O154" s="159"/>
      <c r="P154" s="159"/>
      <c r="Q154" s="159"/>
      <c r="R154" s="159"/>
      <c r="S154" s="159"/>
      <c r="T154" s="159"/>
    </row>
    <row r="155" spans="1:20">
      <c r="A155" s="516" t="s">
        <v>23</v>
      </c>
      <c r="B155" s="517">
        <v>9838</v>
      </c>
      <c r="C155" s="517">
        <v>1746</v>
      </c>
      <c r="D155" s="519">
        <v>11584</v>
      </c>
      <c r="E155" s="517">
        <v>10094</v>
      </c>
      <c r="F155" s="518">
        <v>1.1499999999999999</v>
      </c>
      <c r="G155" s="521">
        <v>0.99999999999999989</v>
      </c>
      <c r="H155" s="7"/>
      <c r="I155" s="255"/>
      <c r="J155" s="159"/>
      <c r="K155" s="159"/>
      <c r="L155" s="159"/>
      <c r="M155" s="159"/>
      <c r="N155" s="159"/>
      <c r="O155" s="159"/>
      <c r="P155" s="159"/>
      <c r="Q155" s="159"/>
      <c r="R155" s="159"/>
      <c r="S155" s="159"/>
      <c r="T155" s="159"/>
    </row>
    <row r="156" spans="1:20">
      <c r="A156" s="516" t="s">
        <v>28</v>
      </c>
      <c r="B156" s="517">
        <v>9833</v>
      </c>
      <c r="C156" s="517">
        <v>1825</v>
      </c>
      <c r="D156" s="519">
        <v>11658</v>
      </c>
      <c r="E156" s="517">
        <v>10094</v>
      </c>
      <c r="F156" s="518">
        <v>1.1499999999999999</v>
      </c>
      <c r="G156" s="521">
        <v>0.99999999999999989</v>
      </c>
      <c r="H156" s="7"/>
      <c r="I156" s="255"/>
      <c r="J156" s="159"/>
      <c r="K156" s="159"/>
      <c r="L156" s="159"/>
      <c r="M156" s="159"/>
      <c r="N156" s="159"/>
      <c r="O156" s="159"/>
      <c r="P156" s="159"/>
      <c r="Q156" s="159"/>
      <c r="R156" s="159"/>
      <c r="S156" s="159"/>
      <c r="T156" s="159"/>
    </row>
    <row r="157" spans="1:20">
      <c r="A157" s="516" t="s">
        <v>37</v>
      </c>
      <c r="B157" s="517">
        <v>9855</v>
      </c>
      <c r="C157" s="517">
        <v>1817</v>
      </c>
      <c r="D157" s="519">
        <v>11672</v>
      </c>
      <c r="E157" s="517">
        <v>10094</v>
      </c>
      <c r="F157" s="518">
        <v>1.1599999999999999</v>
      </c>
      <c r="G157" s="521">
        <v>1.01</v>
      </c>
      <c r="H157" s="7"/>
      <c r="I157" s="255"/>
      <c r="J157" s="159"/>
      <c r="K157" s="159"/>
      <c r="L157" s="159"/>
      <c r="M157" s="159"/>
      <c r="N157" s="159"/>
      <c r="O157" s="159"/>
      <c r="P157" s="159"/>
      <c r="Q157" s="159"/>
      <c r="R157" s="159"/>
      <c r="S157" s="159"/>
      <c r="T157" s="159"/>
    </row>
    <row r="158" spans="1:20">
      <c r="A158" s="516" t="s">
        <v>32</v>
      </c>
      <c r="B158" s="517">
        <v>10548</v>
      </c>
      <c r="C158" s="517">
        <v>2109</v>
      </c>
      <c r="D158" s="519">
        <v>12657</v>
      </c>
      <c r="E158" s="517">
        <v>9377</v>
      </c>
      <c r="F158" s="518">
        <v>1.35</v>
      </c>
      <c r="G158" s="521">
        <v>1.2000000000000002</v>
      </c>
      <c r="H158" s="7"/>
      <c r="I158" s="255"/>
      <c r="J158" s="159"/>
      <c r="K158" s="159"/>
      <c r="L158" s="159"/>
      <c r="M158" s="159"/>
      <c r="N158" s="159"/>
      <c r="O158" s="159"/>
      <c r="P158" s="159"/>
      <c r="Q158" s="159"/>
      <c r="R158" s="159"/>
      <c r="S158" s="159"/>
      <c r="T158" s="159"/>
    </row>
    <row r="159" spans="1:20">
      <c r="A159" s="516" t="s">
        <v>31</v>
      </c>
      <c r="B159" s="517">
        <v>10433</v>
      </c>
      <c r="C159" s="517">
        <v>2226</v>
      </c>
      <c r="D159" s="519">
        <v>12658</v>
      </c>
      <c r="E159" s="517">
        <v>8646</v>
      </c>
      <c r="F159" s="518">
        <v>1.46</v>
      </c>
      <c r="G159" s="521">
        <v>1.31</v>
      </c>
      <c r="H159" s="7"/>
      <c r="I159" s="255"/>
      <c r="J159" s="159"/>
      <c r="K159" s="159"/>
      <c r="L159" s="159"/>
      <c r="M159" s="159"/>
      <c r="N159" s="159"/>
      <c r="O159" s="159"/>
      <c r="P159" s="159"/>
      <c r="Q159" s="159"/>
      <c r="R159" s="159"/>
      <c r="S159" s="159"/>
      <c r="T159" s="159"/>
    </row>
    <row r="160" spans="1:20">
      <c r="A160" s="516" t="s">
        <v>25</v>
      </c>
      <c r="B160" s="517">
        <v>10574</v>
      </c>
      <c r="C160" s="517">
        <v>2106</v>
      </c>
      <c r="D160" s="519">
        <v>12680</v>
      </c>
      <c r="E160" s="517">
        <v>10094</v>
      </c>
      <c r="F160" s="518">
        <v>1.26</v>
      </c>
      <c r="G160" s="521">
        <v>1.1100000000000001</v>
      </c>
      <c r="H160" s="7"/>
      <c r="I160" s="255"/>
      <c r="J160" s="159"/>
      <c r="K160" s="159"/>
      <c r="L160" s="159"/>
      <c r="M160" s="159"/>
      <c r="N160" s="159"/>
      <c r="O160" s="159"/>
      <c r="P160" s="159"/>
      <c r="Q160" s="159"/>
      <c r="R160" s="159"/>
      <c r="S160" s="159"/>
      <c r="T160" s="159"/>
    </row>
    <row r="161" spans="1:20" s="159" customFormat="1">
      <c r="A161" s="516" t="s">
        <v>29</v>
      </c>
      <c r="B161" s="517">
        <v>10603</v>
      </c>
      <c r="C161" s="517">
        <v>2175</v>
      </c>
      <c r="D161" s="519">
        <v>12778</v>
      </c>
      <c r="E161" s="517">
        <v>10921</v>
      </c>
      <c r="F161" s="518">
        <v>1.17</v>
      </c>
      <c r="G161" s="521">
        <v>1.02</v>
      </c>
      <c r="H161" s="7"/>
      <c r="I161" s="255"/>
    </row>
    <row r="162" spans="1:20">
      <c r="A162" s="516" t="s">
        <v>35</v>
      </c>
      <c r="B162" s="517">
        <v>10505</v>
      </c>
      <c r="C162" s="517">
        <v>2302</v>
      </c>
      <c r="D162" s="519">
        <v>12807</v>
      </c>
      <c r="E162" s="517">
        <v>8169</v>
      </c>
      <c r="F162" s="518">
        <v>1.57</v>
      </c>
      <c r="G162" s="521">
        <v>1.4200000000000002</v>
      </c>
      <c r="H162" s="7"/>
      <c r="I162" s="255"/>
      <c r="J162" s="159"/>
      <c r="K162" s="159"/>
      <c r="L162" s="159"/>
      <c r="M162" s="159"/>
      <c r="N162" s="159"/>
      <c r="O162" s="159"/>
      <c r="P162" s="159"/>
      <c r="Q162" s="159"/>
      <c r="R162" s="159"/>
      <c r="S162" s="159"/>
      <c r="T162" s="159"/>
    </row>
    <row r="163" spans="1:20">
      <c r="A163" s="516" t="s">
        <v>27</v>
      </c>
      <c r="B163" s="517">
        <v>11076</v>
      </c>
      <c r="C163" s="517">
        <v>2447</v>
      </c>
      <c r="D163" s="519">
        <v>13524</v>
      </c>
      <c r="E163" s="520">
        <v>8805</v>
      </c>
      <c r="F163" s="518">
        <v>1.54</v>
      </c>
      <c r="G163" s="521">
        <v>1.3900000000000001</v>
      </c>
      <c r="H163" s="7"/>
      <c r="I163" s="255"/>
      <c r="J163" s="159"/>
      <c r="K163" s="159"/>
      <c r="L163" s="159"/>
      <c r="M163" s="159"/>
      <c r="N163" s="159"/>
      <c r="O163" s="159"/>
      <c r="P163" s="159"/>
      <c r="Q163" s="159"/>
      <c r="R163" s="159"/>
      <c r="S163" s="159"/>
      <c r="T163" s="159"/>
    </row>
    <row r="164" spans="1:20">
      <c r="A164" s="516" t="s">
        <v>38</v>
      </c>
      <c r="B164" s="517">
        <v>11103</v>
      </c>
      <c r="C164" s="517">
        <v>2464</v>
      </c>
      <c r="D164" s="519">
        <v>13568</v>
      </c>
      <c r="E164" s="517">
        <v>7498</v>
      </c>
      <c r="F164" s="518">
        <v>1.81</v>
      </c>
      <c r="G164" s="521">
        <v>1.6600000000000001</v>
      </c>
      <c r="H164" s="7"/>
      <c r="I164" s="255"/>
      <c r="J164" s="159"/>
      <c r="K164" s="159"/>
      <c r="L164" s="159"/>
      <c r="M164" s="159"/>
      <c r="N164" s="159"/>
      <c r="O164" s="159"/>
      <c r="P164" s="159"/>
      <c r="Q164" s="159"/>
      <c r="R164" s="159"/>
      <c r="S164" s="159"/>
      <c r="T164" s="159"/>
    </row>
    <row r="165" spans="1:20">
      <c r="A165" s="516" t="s">
        <v>22</v>
      </c>
      <c r="B165" s="517">
        <v>11256</v>
      </c>
      <c r="C165" s="517">
        <v>2352</v>
      </c>
      <c r="D165" s="519">
        <v>13607</v>
      </c>
      <c r="E165" s="517">
        <v>9377</v>
      </c>
      <c r="F165" s="518">
        <v>1.45</v>
      </c>
      <c r="G165" s="521">
        <v>1.3</v>
      </c>
      <c r="H165" s="7"/>
      <c r="I165" s="255"/>
      <c r="J165" s="159"/>
      <c r="K165" s="159"/>
      <c r="L165" s="159"/>
      <c r="M165" s="159"/>
      <c r="N165" s="159"/>
      <c r="O165" s="159"/>
      <c r="P165" s="159"/>
      <c r="Q165" s="159"/>
      <c r="R165" s="159"/>
      <c r="S165" s="159"/>
      <c r="T165" s="159"/>
    </row>
    <row r="166" spans="1:20">
      <c r="A166" s="516" t="s">
        <v>24</v>
      </c>
      <c r="B166" s="517">
        <v>11362</v>
      </c>
      <c r="C166" s="517">
        <v>2324</v>
      </c>
      <c r="D166" s="519">
        <v>13686</v>
      </c>
      <c r="E166" s="517">
        <v>10094</v>
      </c>
      <c r="F166" s="518">
        <v>1.36</v>
      </c>
      <c r="G166" s="521">
        <v>1.2100000000000002</v>
      </c>
      <c r="H166" s="7"/>
      <c r="I166" s="255"/>
      <c r="J166" s="159"/>
      <c r="K166" s="159"/>
      <c r="L166" s="159"/>
      <c r="M166" s="159"/>
      <c r="N166" s="159"/>
      <c r="O166" s="159"/>
      <c r="P166" s="159"/>
      <c r="Q166" s="159"/>
      <c r="R166" s="159"/>
      <c r="S166" s="159"/>
      <c r="T166" s="159"/>
    </row>
    <row r="167" spans="1:20" s="522" customFormat="1">
      <c r="A167" s="366" t="s">
        <v>19</v>
      </c>
      <c r="B167" s="400">
        <v>11384</v>
      </c>
      <c r="C167" s="400">
        <v>2351</v>
      </c>
      <c r="E167" s="400">
        <v>10094</v>
      </c>
      <c r="F167" s="367">
        <v>1.36</v>
      </c>
      <c r="G167" s="512">
        <v>1.2100000000000002</v>
      </c>
      <c r="H167" s="519">
        <v>13735</v>
      </c>
      <c r="I167" s="424"/>
    </row>
    <row r="168" spans="1:20">
      <c r="A168" s="516" t="s">
        <v>20</v>
      </c>
      <c r="B168" s="517">
        <v>11424</v>
      </c>
      <c r="C168" s="517">
        <v>2365</v>
      </c>
      <c r="D168" s="519">
        <v>13789</v>
      </c>
      <c r="E168" s="517">
        <v>10094</v>
      </c>
      <c r="F168" s="518">
        <v>1.37</v>
      </c>
      <c r="G168" s="521">
        <v>1.2200000000000002</v>
      </c>
      <c r="H168" s="7"/>
      <c r="I168" s="255"/>
      <c r="J168" s="159"/>
      <c r="K168" s="159"/>
      <c r="L168" s="159"/>
      <c r="M168" s="159"/>
      <c r="N168" s="159"/>
      <c r="O168" s="159"/>
      <c r="P168" s="159"/>
      <c r="Q168" s="159"/>
      <c r="R168" s="159"/>
      <c r="S168" s="159"/>
      <c r="T168" s="159"/>
    </row>
    <row r="169" spans="1:20">
      <c r="A169" s="516" t="s">
        <v>30</v>
      </c>
      <c r="B169" s="517">
        <v>11730</v>
      </c>
      <c r="C169" s="517">
        <v>2444</v>
      </c>
      <c r="D169" s="519">
        <v>14173</v>
      </c>
      <c r="E169" s="517">
        <v>10094</v>
      </c>
      <c r="F169" s="518">
        <v>1.4</v>
      </c>
      <c r="G169" s="521">
        <v>1.25</v>
      </c>
      <c r="H169" s="7"/>
      <c r="I169" s="255"/>
      <c r="J169" s="159"/>
      <c r="K169" s="159"/>
      <c r="L169" s="159"/>
      <c r="M169" s="159"/>
      <c r="N169" s="159"/>
      <c r="O169" s="159"/>
      <c r="P169" s="159"/>
      <c r="Q169" s="159"/>
      <c r="R169" s="159"/>
      <c r="S169" s="159"/>
      <c r="T169" s="159"/>
    </row>
    <row r="170" spans="1:20">
      <c r="A170" s="516" t="s">
        <v>26</v>
      </c>
      <c r="B170" s="517">
        <v>11894</v>
      </c>
      <c r="C170" s="517">
        <v>2435</v>
      </c>
      <c r="D170" s="519">
        <v>14329</v>
      </c>
      <c r="E170" s="517">
        <v>9377</v>
      </c>
      <c r="F170" s="518">
        <v>1.53</v>
      </c>
      <c r="G170" s="521">
        <v>1.3800000000000001</v>
      </c>
      <c r="H170" s="7"/>
      <c r="I170" s="255"/>
      <c r="J170" s="159"/>
      <c r="K170" s="159"/>
      <c r="L170" s="159"/>
      <c r="M170" s="159"/>
      <c r="N170" s="159"/>
      <c r="O170" s="159"/>
      <c r="P170" s="159"/>
      <c r="Q170" s="159"/>
      <c r="R170" s="159"/>
      <c r="S170" s="159"/>
      <c r="T170" s="159"/>
    </row>
    <row r="171" spans="1:20">
      <c r="A171" s="516" t="s">
        <v>34</v>
      </c>
      <c r="B171" s="517">
        <v>12042</v>
      </c>
      <c r="C171" s="517">
        <v>2517</v>
      </c>
      <c r="D171" s="519">
        <v>14559</v>
      </c>
      <c r="E171" s="520">
        <v>9377</v>
      </c>
      <c r="F171" s="518">
        <v>1.55</v>
      </c>
      <c r="G171" s="521">
        <v>1.4000000000000001</v>
      </c>
      <c r="H171" s="7"/>
      <c r="I171" s="255"/>
      <c r="J171" s="159"/>
      <c r="K171" s="159"/>
      <c r="L171" s="159"/>
      <c r="M171" s="159"/>
      <c r="N171" s="159"/>
      <c r="O171" s="159"/>
      <c r="P171" s="159"/>
      <c r="Q171" s="159"/>
      <c r="R171" s="159"/>
      <c r="S171" s="159"/>
      <c r="T171" s="159"/>
    </row>
    <row r="172" spans="1:20">
      <c r="A172" s="516" t="s">
        <v>21</v>
      </c>
      <c r="B172" s="517">
        <v>12437</v>
      </c>
      <c r="C172" s="517">
        <v>2631</v>
      </c>
      <c r="D172" s="519">
        <v>15068</v>
      </c>
      <c r="E172" s="517">
        <v>10094</v>
      </c>
      <c r="F172" s="518">
        <v>1.49</v>
      </c>
      <c r="G172" s="521">
        <v>1.34</v>
      </c>
      <c r="H172" s="7"/>
      <c r="I172" s="255"/>
      <c r="J172" s="159"/>
      <c r="K172" s="159"/>
      <c r="L172" s="159"/>
      <c r="M172" s="159"/>
      <c r="N172" s="159"/>
      <c r="O172" s="159"/>
      <c r="P172" s="159"/>
      <c r="Q172" s="159"/>
      <c r="R172" s="159"/>
      <c r="S172" s="159"/>
      <c r="T172" s="159"/>
    </row>
    <row r="173" spans="1:20">
      <c r="A173" s="516" t="s">
        <v>18</v>
      </c>
      <c r="B173" s="517">
        <v>12631</v>
      </c>
      <c r="C173" s="517">
        <v>2652</v>
      </c>
      <c r="D173" s="519">
        <v>15283</v>
      </c>
      <c r="E173" s="517">
        <v>10094</v>
      </c>
      <c r="F173" s="518">
        <v>1.51</v>
      </c>
      <c r="G173" s="521">
        <v>1.36</v>
      </c>
      <c r="H173" s="7"/>
      <c r="I173" s="255"/>
      <c r="J173" s="159"/>
      <c r="K173" s="159"/>
      <c r="L173" s="159"/>
      <c r="M173" s="159"/>
      <c r="N173" s="159"/>
      <c r="O173" s="159"/>
      <c r="P173" s="159"/>
      <c r="Q173" s="159"/>
      <c r="R173" s="159"/>
      <c r="S173" s="159"/>
      <c r="T173" s="159"/>
    </row>
    <row r="176" spans="1:20" ht="39.65" customHeight="1">
      <c r="A176" s="711" t="s">
        <v>542</v>
      </c>
      <c r="B176" s="711"/>
      <c r="C176" s="711"/>
      <c r="D176" s="711"/>
      <c r="E176" s="711"/>
      <c r="F176" s="711"/>
      <c r="G176" s="711"/>
      <c r="H176" s="711"/>
      <c r="I176" s="4"/>
      <c r="J176" s="159"/>
      <c r="K176" s="159"/>
      <c r="L176" s="159"/>
      <c r="M176" s="159"/>
      <c r="N176" s="159"/>
      <c r="O176" s="159"/>
      <c r="P176" s="159"/>
      <c r="Q176" s="159"/>
      <c r="R176" s="159"/>
      <c r="S176" s="159"/>
      <c r="T176" s="159"/>
    </row>
    <row r="177" spans="1:20">
      <c r="A177" s="711" t="s">
        <v>541</v>
      </c>
      <c r="B177" s="711"/>
      <c r="C177" s="711"/>
      <c r="D177" s="711"/>
      <c r="E177" s="711"/>
      <c r="F177" s="711"/>
      <c r="G177" s="711"/>
      <c r="H177" s="711"/>
      <c r="I177" s="4"/>
      <c r="J177" s="159"/>
      <c r="K177" s="159"/>
      <c r="L177" s="159"/>
      <c r="M177" s="159"/>
      <c r="N177" s="159"/>
      <c r="O177" s="159"/>
      <c r="P177" s="159"/>
      <c r="Q177" s="159"/>
      <c r="R177" s="159"/>
      <c r="S177" s="159"/>
      <c r="T177" s="159"/>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70" zoomScaleNormal="70" workbookViewId="0">
      <selection activeCell="I3" sqref="I3"/>
    </sheetView>
  </sheetViews>
  <sheetFormatPr defaultColWidth="8.81640625" defaultRowHeight="14.5"/>
  <cols>
    <col min="2" max="2" width="12.453125" bestFit="1" customWidth="1"/>
  </cols>
  <sheetData>
    <row r="1" spans="1:16" s="67" customFormat="1">
      <c r="A1" s="710" t="s">
        <v>543</v>
      </c>
      <c r="B1" s="710"/>
      <c r="C1" s="710"/>
      <c r="D1" s="710"/>
      <c r="E1" s="710"/>
      <c r="F1" s="710"/>
      <c r="G1" s="710"/>
      <c r="H1" s="710"/>
      <c r="I1" s="710"/>
      <c r="K1" s="191"/>
      <c r="L1" s="191"/>
      <c r="M1" s="191"/>
      <c r="N1" s="191"/>
      <c r="O1" s="191"/>
      <c r="P1" s="191"/>
    </row>
    <row r="2" spans="1:16" s="203" customFormat="1">
      <c r="K2" s="17"/>
      <c r="L2" s="17"/>
      <c r="M2" s="17"/>
      <c r="N2" s="17"/>
      <c r="O2" s="17"/>
      <c r="P2" s="17"/>
    </row>
    <row r="3" spans="1:16" s="203" customFormat="1" ht="24">
      <c r="B3" s="523"/>
      <c r="C3" s="524" t="s">
        <v>146</v>
      </c>
      <c r="D3" s="524" t="s">
        <v>46</v>
      </c>
      <c r="E3" s="523" t="s">
        <v>70</v>
      </c>
      <c r="F3" s="523" t="s">
        <v>616</v>
      </c>
      <c r="G3" s="523" t="s">
        <v>432</v>
      </c>
      <c r="K3" s="17"/>
      <c r="L3" s="17"/>
      <c r="M3" s="17"/>
      <c r="N3" s="17"/>
      <c r="O3" s="17"/>
      <c r="P3" s="17"/>
    </row>
    <row r="4" spans="1:16" s="203" customFormat="1">
      <c r="B4" s="525" t="s">
        <v>21</v>
      </c>
      <c r="C4" s="526">
        <v>1.4E-2</v>
      </c>
      <c r="D4" s="527">
        <v>1</v>
      </c>
      <c r="E4" s="523"/>
      <c r="F4" s="528">
        <v>4.2999999999999997E-2</v>
      </c>
      <c r="G4" s="528">
        <v>5.7000000000000002E-2</v>
      </c>
      <c r="K4" s="17"/>
      <c r="L4" s="17"/>
      <c r="M4" s="17"/>
      <c r="N4" s="17"/>
      <c r="O4" s="17"/>
      <c r="P4" s="17"/>
    </row>
    <row r="5" spans="1:16" s="203" customFormat="1">
      <c r="B5" s="525" t="s">
        <v>119</v>
      </c>
      <c r="C5" s="526">
        <v>1.4999999999999999E-2</v>
      </c>
      <c r="D5" s="527">
        <v>1.6</v>
      </c>
      <c r="E5" s="523"/>
      <c r="F5" s="528">
        <v>4.2999999999999997E-2</v>
      </c>
      <c r="G5" s="528">
        <v>5.7000000000000002E-2</v>
      </c>
      <c r="K5" s="17"/>
      <c r="L5" s="17"/>
      <c r="M5" s="17"/>
      <c r="N5" s="17"/>
      <c r="O5" s="17"/>
      <c r="P5" s="17"/>
    </row>
    <row r="6" spans="1:16" s="203" customFormat="1">
      <c r="B6" s="525" t="s">
        <v>27</v>
      </c>
      <c r="C6" s="526">
        <v>1.4999999999999999E-2</v>
      </c>
      <c r="D6" s="527">
        <v>1.3</v>
      </c>
      <c r="E6" s="523"/>
      <c r="F6" s="528">
        <v>4.2999999999999997E-2</v>
      </c>
      <c r="G6" s="528">
        <v>5.7000000000000002E-2</v>
      </c>
      <c r="K6" s="17"/>
      <c r="L6" s="17"/>
      <c r="M6" s="17"/>
      <c r="N6" s="17"/>
      <c r="O6" s="17"/>
      <c r="P6" s="17"/>
    </row>
    <row r="7" spans="1:16" s="203" customFormat="1">
      <c r="B7" s="530" t="s">
        <v>31</v>
      </c>
      <c r="C7" s="526">
        <v>1.9E-2</v>
      </c>
      <c r="D7" s="527">
        <v>1.8</v>
      </c>
      <c r="E7" s="523"/>
      <c r="F7" s="528">
        <v>4.2999999999999997E-2</v>
      </c>
      <c r="G7" s="528">
        <v>5.7000000000000002E-2</v>
      </c>
      <c r="K7" s="17"/>
      <c r="L7" s="17"/>
      <c r="M7" s="17"/>
      <c r="N7" s="17"/>
      <c r="O7" s="17"/>
      <c r="P7" s="17"/>
    </row>
    <row r="8" spans="1:16" s="203" customFormat="1">
      <c r="B8" s="525" t="s">
        <v>34</v>
      </c>
      <c r="C8" s="526">
        <v>2.1999999999999999E-2</v>
      </c>
      <c r="D8" s="527">
        <v>1.8</v>
      </c>
      <c r="E8" s="523"/>
      <c r="F8" s="528">
        <v>4.2999999999999997E-2</v>
      </c>
      <c r="G8" s="528">
        <v>5.7000000000000002E-2</v>
      </c>
      <c r="K8" s="17"/>
      <c r="L8" s="17"/>
      <c r="M8" s="17"/>
      <c r="N8" s="17"/>
      <c r="O8" s="17"/>
      <c r="P8" s="17"/>
    </row>
    <row r="9" spans="1:16" s="203" customFormat="1">
      <c r="B9" s="529" t="s">
        <v>32</v>
      </c>
      <c r="C9" s="526">
        <v>2.5000000000000001E-2</v>
      </c>
      <c r="D9" s="527">
        <v>1.2</v>
      </c>
      <c r="E9" s="523"/>
      <c r="F9" s="528">
        <v>4.2999999999999997E-2</v>
      </c>
      <c r="G9" s="528">
        <v>5.7000000000000002E-2</v>
      </c>
      <c r="K9" s="17"/>
      <c r="L9" s="17"/>
      <c r="M9" s="17"/>
      <c r="N9" s="17"/>
      <c r="O9" s="17"/>
      <c r="P9" s="17"/>
    </row>
    <row r="10" spans="1:16" s="203" customFormat="1">
      <c r="B10" s="530" t="s">
        <v>38</v>
      </c>
      <c r="C10" s="526">
        <v>2.5000000000000001E-2</v>
      </c>
      <c r="D10" s="527">
        <v>2</v>
      </c>
      <c r="E10" s="523"/>
      <c r="F10" s="528">
        <v>4.2999999999999997E-2</v>
      </c>
      <c r="G10" s="528">
        <v>5.7000000000000002E-2</v>
      </c>
      <c r="K10" s="17"/>
      <c r="L10" s="17"/>
      <c r="M10" s="17"/>
      <c r="N10" s="17"/>
      <c r="O10" s="17"/>
      <c r="P10" s="17"/>
    </row>
    <row r="11" spans="1:16" s="203" customFormat="1">
      <c r="B11" s="525" t="s">
        <v>30</v>
      </c>
      <c r="C11" s="526">
        <v>2.7E-2</v>
      </c>
      <c r="D11" s="527">
        <v>1.3</v>
      </c>
      <c r="E11" s="523"/>
      <c r="F11" s="528">
        <v>4.2999999999999997E-2</v>
      </c>
      <c r="G11" s="528">
        <v>5.7000000000000002E-2</v>
      </c>
      <c r="K11" s="17"/>
      <c r="L11" s="17"/>
      <c r="M11" s="17"/>
      <c r="N11" s="17"/>
      <c r="O11" s="17"/>
      <c r="P11" s="17"/>
    </row>
    <row r="12" spans="1:16" s="203" customFormat="1">
      <c r="B12" s="525" t="s">
        <v>22</v>
      </c>
      <c r="C12" s="526">
        <v>2.9000000000000001E-2</v>
      </c>
      <c r="D12" s="527">
        <v>1.2</v>
      </c>
      <c r="E12" s="523"/>
      <c r="F12" s="528">
        <v>4.2999999999999997E-2</v>
      </c>
      <c r="G12" s="528">
        <v>5.7000000000000002E-2</v>
      </c>
      <c r="K12" s="17"/>
      <c r="L12" s="17"/>
      <c r="M12" s="17"/>
      <c r="N12" s="17"/>
      <c r="O12" s="17"/>
      <c r="P12" s="17"/>
    </row>
    <row r="13" spans="1:16" s="203" customFormat="1">
      <c r="B13" s="525" t="s">
        <v>35</v>
      </c>
      <c r="C13" s="537">
        <v>2.9000000000000001E-2</v>
      </c>
      <c r="D13" s="527">
        <v>1.6</v>
      </c>
      <c r="E13" s="535"/>
      <c r="F13" s="528">
        <v>4.2999999999999997E-2</v>
      </c>
      <c r="G13" s="528">
        <v>5.7000000000000002E-2</v>
      </c>
      <c r="K13" s="17"/>
      <c r="L13" s="17"/>
      <c r="M13" s="17"/>
      <c r="N13" s="17"/>
      <c r="O13" s="17"/>
      <c r="P13" s="17"/>
    </row>
    <row r="14" spans="1:16" s="203" customFormat="1">
      <c r="B14" s="525" t="s">
        <v>23</v>
      </c>
      <c r="C14" s="526">
        <v>0.03</v>
      </c>
      <c r="D14" s="527">
        <v>0.8</v>
      </c>
      <c r="E14" s="531"/>
      <c r="F14" s="528">
        <v>4.2999999999999997E-2</v>
      </c>
      <c r="G14" s="528">
        <v>5.7000000000000002E-2</v>
      </c>
      <c r="K14" s="17"/>
      <c r="L14" s="17"/>
      <c r="M14" s="17"/>
      <c r="N14" s="17"/>
      <c r="O14" s="17"/>
      <c r="P14" s="17"/>
    </row>
    <row r="15" spans="1:16" s="203" customFormat="1">
      <c r="B15" s="525" t="s">
        <v>24</v>
      </c>
      <c r="C15" s="526">
        <v>3.6999999999999998E-2</v>
      </c>
      <c r="D15" s="527">
        <v>1.5</v>
      </c>
      <c r="E15" s="523"/>
      <c r="F15" s="528">
        <v>4.2999999999999997E-2</v>
      </c>
      <c r="G15" s="528">
        <v>5.7000000000000002E-2</v>
      </c>
      <c r="K15" s="17"/>
      <c r="L15" s="17"/>
      <c r="M15" s="17"/>
      <c r="N15" s="17"/>
      <c r="O15" s="17"/>
      <c r="P15" s="17"/>
    </row>
    <row r="16" spans="1:16" s="665" customFormat="1">
      <c r="B16" s="381" t="s">
        <v>19</v>
      </c>
      <c r="D16" s="388">
        <v>1.4</v>
      </c>
      <c r="E16" s="535">
        <v>3.9E-2</v>
      </c>
      <c r="F16" s="378">
        <v>4.2999999999999997E-2</v>
      </c>
      <c r="G16" s="378">
        <v>5.7000000000000002E-2</v>
      </c>
      <c r="K16" s="511"/>
      <c r="L16" s="511"/>
      <c r="M16" s="511"/>
      <c r="N16" s="511"/>
      <c r="O16" s="511"/>
      <c r="P16" s="511"/>
    </row>
    <row r="17" spans="1:16" s="203" customFormat="1">
      <c r="B17" s="525" t="s">
        <v>29</v>
      </c>
      <c r="C17" s="526">
        <v>4.5999999999999999E-2</v>
      </c>
      <c r="D17" s="527">
        <v>2.6</v>
      </c>
      <c r="E17" s="523"/>
      <c r="F17" s="528">
        <v>4.2999999999999997E-2</v>
      </c>
      <c r="G17" s="528">
        <v>5.7000000000000002E-2</v>
      </c>
      <c r="K17" s="17"/>
      <c r="L17" s="17"/>
      <c r="M17" s="17"/>
      <c r="N17" s="17"/>
      <c r="O17" s="17"/>
      <c r="P17" s="17"/>
    </row>
    <row r="18" spans="1:16" s="203" customFormat="1">
      <c r="A18" s="4"/>
      <c r="B18" s="530" t="s">
        <v>36</v>
      </c>
      <c r="C18" s="526">
        <v>0.05</v>
      </c>
      <c r="D18" s="527">
        <v>1.8</v>
      </c>
      <c r="E18" s="523"/>
      <c r="F18" s="528">
        <v>4.2999999999999997E-2</v>
      </c>
      <c r="G18" s="528">
        <v>5.7000000000000002E-2</v>
      </c>
      <c r="H18" s="4"/>
      <c r="I18" s="4"/>
    </row>
    <row r="19" spans="1:16" s="203" customFormat="1">
      <c r="A19" s="4"/>
      <c r="B19" s="525" t="s">
        <v>25</v>
      </c>
      <c r="C19" s="526">
        <v>5.0999999999999997E-2</v>
      </c>
      <c r="D19" s="527">
        <v>1.2</v>
      </c>
      <c r="E19" s="523"/>
      <c r="F19" s="528">
        <v>4.2999999999999997E-2</v>
      </c>
      <c r="G19" s="528">
        <v>5.7000000000000002E-2</v>
      </c>
      <c r="H19" s="4"/>
      <c r="I19" s="4"/>
    </row>
    <row r="20" spans="1:16" s="203" customFormat="1">
      <c r="B20" s="525" t="s">
        <v>26</v>
      </c>
      <c r="C20" s="526">
        <v>5.1999999999999998E-2</v>
      </c>
      <c r="D20" s="527">
        <v>3</v>
      </c>
      <c r="E20" s="523"/>
      <c r="F20" s="528">
        <v>4.2999999999999997E-2</v>
      </c>
      <c r="G20" s="528">
        <v>5.7000000000000002E-2</v>
      </c>
    </row>
    <row r="21" spans="1:16" s="203" customFormat="1">
      <c r="B21" s="525" t="s">
        <v>33</v>
      </c>
      <c r="C21" s="526">
        <v>5.8000000000000003E-2</v>
      </c>
      <c r="D21" s="527">
        <v>1.4</v>
      </c>
      <c r="E21" s="523"/>
      <c r="F21" s="528">
        <v>4.2999999999999997E-2</v>
      </c>
      <c r="G21" s="528">
        <v>5.7000000000000002E-2</v>
      </c>
    </row>
    <row r="22" spans="1:16" s="203" customFormat="1">
      <c r="B22" s="529" t="s">
        <v>20</v>
      </c>
      <c r="C22" s="526">
        <v>6.3E-2</v>
      </c>
      <c r="D22" s="527">
        <v>2.6</v>
      </c>
      <c r="E22" s="523"/>
      <c r="F22" s="528">
        <v>4.2999999999999997E-2</v>
      </c>
      <c r="G22" s="528">
        <v>5.7000000000000002E-2</v>
      </c>
    </row>
    <row r="23" spans="1:16" s="203" customFormat="1">
      <c r="B23" s="525" t="s">
        <v>28</v>
      </c>
      <c r="C23" s="526">
        <v>6.4000000000000001E-2</v>
      </c>
      <c r="D23" s="527">
        <v>1.9</v>
      </c>
      <c r="E23" s="523"/>
      <c r="F23" s="528">
        <v>4.2999999999999997E-2</v>
      </c>
      <c r="G23" s="528">
        <v>5.7000000000000002E-2</v>
      </c>
    </row>
    <row r="24" spans="1:16" s="203" customFormat="1">
      <c r="B24" s="532" t="s">
        <v>132</v>
      </c>
      <c r="C24" s="533">
        <v>7.3999999999999996E-2</v>
      </c>
      <c r="D24" s="534">
        <v>1.9</v>
      </c>
      <c r="E24" s="531"/>
      <c r="F24" s="528">
        <v>4.2999999999999997E-2</v>
      </c>
      <c r="G24" s="528">
        <v>5.7000000000000002E-2</v>
      </c>
    </row>
    <row r="25" spans="1:16" s="203" customFormat="1">
      <c r="B25" s="536" t="s">
        <v>53</v>
      </c>
      <c r="C25" s="526">
        <v>4.2999999999999997E-2</v>
      </c>
      <c r="D25" s="527">
        <v>0.4</v>
      </c>
      <c r="E25" s="523"/>
      <c r="F25" s="528">
        <v>4.2999999999999997E-2</v>
      </c>
      <c r="G25" s="528">
        <v>5.7000000000000002E-2</v>
      </c>
      <c r="K25" s="17"/>
      <c r="L25" s="17"/>
      <c r="M25" s="17"/>
      <c r="N25" s="17"/>
      <c r="O25" s="17"/>
      <c r="P25" s="17"/>
    </row>
    <row r="26" spans="1:16" s="203" customFormat="1">
      <c r="B26" s="536" t="s">
        <v>57</v>
      </c>
      <c r="C26" s="526">
        <v>5.7000000000000002E-2</v>
      </c>
      <c r="D26" s="527">
        <v>0.1</v>
      </c>
      <c r="E26" s="523"/>
      <c r="F26" s="528">
        <v>4.2999999999999997E-2</v>
      </c>
      <c r="G26" s="528">
        <v>5.7000000000000002E-2</v>
      </c>
    </row>
    <row r="27" spans="1:16" s="203" customFormat="1">
      <c r="C27" s="64"/>
      <c r="D27" s="64"/>
    </row>
    <row r="28" spans="1:16" s="203" customFormat="1"/>
    <row r="29" spans="1:16" s="203" customFormat="1" ht="14.25" customHeight="1">
      <c r="A29" s="711" t="s">
        <v>518</v>
      </c>
      <c r="B29" s="711"/>
      <c r="C29" s="711"/>
      <c r="D29" s="711"/>
      <c r="E29" s="711"/>
      <c r="F29" s="711"/>
      <c r="G29" s="711"/>
      <c r="H29" s="711"/>
      <c r="I29" s="711"/>
    </row>
    <row r="30" spans="1:16" s="203" customFormat="1" ht="42.75" customHeight="1">
      <c r="A30" s="711" t="s">
        <v>147</v>
      </c>
      <c r="B30" s="711"/>
      <c r="C30" s="711"/>
      <c r="D30" s="711"/>
      <c r="E30" s="711"/>
      <c r="F30" s="711"/>
      <c r="G30" s="711"/>
      <c r="H30" s="711"/>
      <c r="I30" s="711"/>
    </row>
    <row r="31" spans="1:16">
      <c r="A31" s="177"/>
      <c r="B31" s="177"/>
      <c r="C31" s="177"/>
      <c r="D31" s="177"/>
      <c r="E31" s="177"/>
      <c r="F31" s="177"/>
      <c r="G31" s="177"/>
      <c r="H31" s="177"/>
      <c r="I31" s="177"/>
      <c r="J31" s="159"/>
      <c r="K31" s="159"/>
      <c r="L31" s="159"/>
      <c r="M31" s="159"/>
      <c r="N31" s="159"/>
      <c r="O31" s="159"/>
      <c r="P31" s="159"/>
    </row>
    <row r="32" spans="1:16" s="67" customFormat="1">
      <c r="A32" s="710" t="s">
        <v>410</v>
      </c>
      <c r="B32" s="710"/>
      <c r="C32" s="710"/>
      <c r="D32" s="710"/>
      <c r="E32" s="710"/>
      <c r="F32" s="710"/>
      <c r="G32" s="710"/>
      <c r="H32" s="710"/>
      <c r="I32" s="710"/>
    </row>
    <row r="33" spans="1:20">
      <c r="A33" s="159"/>
      <c r="B33" s="159"/>
      <c r="C33" s="159"/>
      <c r="D33" s="159"/>
      <c r="E33" s="159"/>
      <c r="F33" s="159"/>
      <c r="G33" s="159"/>
      <c r="H33" s="159"/>
      <c r="I33" s="159"/>
      <c r="J33" s="4"/>
      <c r="K33" s="4"/>
      <c r="L33" s="5"/>
      <c r="M33" s="5"/>
      <c r="N33" s="5"/>
      <c r="O33" s="5"/>
      <c r="P33" s="4"/>
      <c r="Q33" s="4"/>
      <c r="R33" s="4"/>
      <c r="S33" s="4"/>
      <c r="T33" s="4"/>
    </row>
    <row r="34" spans="1:20" ht="24">
      <c r="A34" s="159"/>
      <c r="B34" s="1"/>
      <c r="C34" s="65" t="s">
        <v>146</v>
      </c>
      <c r="D34" s="65" t="s">
        <v>129</v>
      </c>
      <c r="E34" s="25"/>
      <c r="F34" s="1"/>
      <c r="G34" s="159"/>
      <c r="H34" s="159"/>
      <c r="I34" s="159"/>
      <c r="J34" s="159"/>
      <c r="K34" s="159"/>
      <c r="L34" s="10"/>
      <c r="M34" s="10"/>
      <c r="N34" s="10"/>
      <c r="O34" s="10"/>
      <c r="P34" s="159"/>
      <c r="Q34" s="159"/>
      <c r="R34" s="159"/>
      <c r="S34" s="159"/>
      <c r="T34" s="159"/>
    </row>
    <row r="35" spans="1:20">
      <c r="A35" s="159"/>
      <c r="B35" s="29">
        <v>2015</v>
      </c>
      <c r="C35" s="209">
        <v>1.9E-2</v>
      </c>
      <c r="D35" s="133">
        <v>0.9</v>
      </c>
      <c r="E35" s="33"/>
      <c r="F35" s="1"/>
      <c r="G35" s="159"/>
      <c r="H35" s="159"/>
      <c r="I35" s="159"/>
      <c r="J35" s="159"/>
      <c r="K35" s="159"/>
      <c r="L35" s="10"/>
      <c r="M35" s="10"/>
      <c r="N35" s="10"/>
      <c r="O35" s="10"/>
      <c r="P35" s="159"/>
      <c r="Q35" s="159"/>
      <c r="R35" s="159"/>
      <c r="S35" s="159"/>
      <c r="T35" s="159"/>
    </row>
    <row r="36" spans="1:20">
      <c r="A36" s="159"/>
      <c r="B36" s="18">
        <v>2016</v>
      </c>
      <c r="C36" s="209">
        <v>1.7999999999999999E-2</v>
      </c>
      <c r="D36" s="210">
        <v>0.7</v>
      </c>
      <c r="E36" s="33"/>
      <c r="F36" s="1"/>
      <c r="G36" s="159"/>
      <c r="H36" s="159"/>
      <c r="I36" s="159"/>
      <c r="J36" s="159"/>
      <c r="K36" s="159"/>
      <c r="L36" s="10"/>
      <c r="M36" s="10"/>
      <c r="N36" s="10"/>
      <c r="O36" s="10"/>
      <c r="P36" s="159"/>
      <c r="Q36" s="159"/>
      <c r="R36" s="159"/>
      <c r="S36" s="159"/>
      <c r="T36" s="159"/>
    </row>
    <row r="37" spans="1:20">
      <c r="A37" s="159"/>
      <c r="B37" s="29">
        <v>2017</v>
      </c>
      <c r="C37" s="209">
        <v>1.4999999999999999E-2</v>
      </c>
      <c r="D37" s="133">
        <v>0.7</v>
      </c>
      <c r="E37" s="33"/>
      <c r="F37" s="1"/>
      <c r="G37" s="159"/>
      <c r="H37" s="159"/>
      <c r="I37" s="159"/>
      <c r="J37" s="159"/>
      <c r="K37" s="159"/>
      <c r="L37" s="10"/>
      <c r="M37" s="10"/>
      <c r="N37" s="10"/>
      <c r="O37" s="10"/>
      <c r="P37" s="159"/>
      <c r="Q37" s="159"/>
      <c r="R37" s="159"/>
      <c r="S37" s="159"/>
      <c r="T37" s="159"/>
    </row>
    <row r="38" spans="1:20">
      <c r="A38" s="159"/>
      <c r="B38" s="271">
        <v>2018</v>
      </c>
      <c r="C38" s="209">
        <v>2.7E-2</v>
      </c>
      <c r="D38" s="134">
        <v>1.4</v>
      </c>
      <c r="E38" s="33"/>
      <c r="F38" s="1"/>
      <c r="G38" s="159"/>
      <c r="H38" s="159"/>
      <c r="I38" s="159"/>
      <c r="J38" s="159"/>
      <c r="K38" s="159"/>
      <c r="L38" s="10"/>
      <c r="M38" s="10"/>
      <c r="N38" s="10"/>
      <c r="O38" s="10"/>
      <c r="P38" s="159"/>
      <c r="Q38" s="159"/>
      <c r="R38" s="159"/>
      <c r="S38" s="159"/>
      <c r="T38" s="159"/>
    </row>
    <row r="39" spans="1:20">
      <c r="A39" s="159"/>
      <c r="B39" s="271">
        <v>2019</v>
      </c>
      <c r="C39" s="209">
        <v>3.9E-2</v>
      </c>
      <c r="D39" s="135">
        <v>1.4</v>
      </c>
      <c r="E39" s="33"/>
      <c r="F39" s="1"/>
      <c r="G39" s="159"/>
      <c r="H39" s="159"/>
      <c r="I39" s="159"/>
      <c r="J39" s="159"/>
      <c r="K39" s="159"/>
      <c r="L39" s="10"/>
      <c r="M39" s="10"/>
      <c r="N39" s="10"/>
      <c r="O39" s="10"/>
      <c r="P39" s="159"/>
      <c r="Q39" s="159"/>
      <c r="R39" s="159"/>
      <c r="S39" s="159"/>
      <c r="T39" s="159"/>
    </row>
    <row r="41" spans="1:20" ht="14.25" customHeight="1">
      <c r="A41" s="711" t="s">
        <v>544</v>
      </c>
      <c r="B41" s="711"/>
      <c r="C41" s="711"/>
      <c r="D41" s="711"/>
      <c r="E41" s="711"/>
      <c r="F41" s="711"/>
      <c r="G41" s="711"/>
      <c r="H41" s="711"/>
      <c r="I41" s="4"/>
      <c r="J41" s="159"/>
      <c r="K41" s="159"/>
      <c r="L41" s="159"/>
      <c r="M41" s="159"/>
      <c r="N41" s="159"/>
      <c r="O41" s="159"/>
      <c r="P41" s="159"/>
      <c r="Q41" s="159"/>
      <c r="R41" s="159"/>
      <c r="S41" s="159"/>
      <c r="T41" s="159"/>
    </row>
    <row r="42" spans="1:20" s="4" customFormat="1" ht="26.5" customHeight="1">
      <c r="A42" s="718" t="s">
        <v>148</v>
      </c>
      <c r="B42" s="718"/>
      <c r="C42" s="718"/>
      <c r="D42" s="718"/>
      <c r="E42" s="718"/>
      <c r="F42" s="718"/>
      <c r="G42" s="718"/>
      <c r="H42" s="718"/>
    </row>
    <row r="45" spans="1:20" s="67" customFormat="1">
      <c r="A45" s="219" t="s">
        <v>545</v>
      </c>
      <c r="B45" s="219"/>
      <c r="C45" s="219"/>
      <c r="D45" s="219"/>
      <c r="E45" s="219"/>
      <c r="F45" s="219"/>
      <c r="G45" s="219"/>
      <c r="H45" s="219"/>
      <c r="I45" s="219"/>
      <c r="K45" s="191"/>
      <c r="L45" s="191"/>
      <c r="M45" s="191"/>
      <c r="N45" s="191"/>
      <c r="O45" s="191"/>
      <c r="P45" s="191"/>
    </row>
    <row r="46" spans="1:20">
      <c r="A46" s="159"/>
      <c r="B46" s="159"/>
      <c r="C46" s="159"/>
      <c r="D46" s="159"/>
      <c r="E46" s="159"/>
      <c r="F46" s="159"/>
      <c r="G46" s="159"/>
      <c r="H46" s="159"/>
      <c r="I46" s="159"/>
      <c r="J46" s="159"/>
      <c r="K46" s="17"/>
      <c r="L46" s="17"/>
      <c r="M46" s="17"/>
      <c r="N46" s="17"/>
      <c r="O46" s="17"/>
      <c r="P46" s="17"/>
      <c r="Q46" s="159"/>
      <c r="R46" s="159"/>
      <c r="S46" s="159"/>
      <c r="T46" s="159"/>
    </row>
    <row r="47" spans="1:20">
      <c r="A47" s="159"/>
      <c r="B47" s="159"/>
      <c r="C47" s="159"/>
      <c r="D47" s="159"/>
      <c r="E47" s="159"/>
      <c r="F47" s="159"/>
      <c r="G47" s="159"/>
      <c r="H47" s="159"/>
      <c r="I47" s="159"/>
      <c r="J47" s="159"/>
      <c r="K47" s="17"/>
      <c r="L47" s="17"/>
      <c r="M47" s="17"/>
      <c r="N47" s="17"/>
      <c r="O47" s="17"/>
      <c r="P47" s="17"/>
      <c r="Q47" s="159"/>
      <c r="R47" s="159"/>
      <c r="S47" s="159"/>
      <c r="T47" s="159"/>
    </row>
    <row r="48" spans="1:20" ht="24">
      <c r="A48" s="159"/>
      <c r="B48" s="159"/>
      <c r="C48" s="64" t="s">
        <v>146</v>
      </c>
      <c r="D48" s="64" t="s">
        <v>46</v>
      </c>
      <c r="E48" s="159" t="s">
        <v>617</v>
      </c>
      <c r="F48" s="159"/>
      <c r="G48" s="159"/>
      <c r="H48" s="159"/>
      <c r="I48" s="159"/>
      <c r="J48" s="159"/>
      <c r="K48" s="17"/>
      <c r="L48" s="17"/>
      <c r="M48" s="17"/>
      <c r="N48" s="17"/>
      <c r="O48" s="17"/>
      <c r="P48" s="17"/>
      <c r="Q48" s="159"/>
      <c r="R48" s="159"/>
      <c r="S48" s="159"/>
      <c r="T48" s="159"/>
    </row>
    <row r="49" spans="1:16">
      <c r="A49" s="159"/>
      <c r="B49" s="516" t="s">
        <v>300</v>
      </c>
      <c r="C49" s="436">
        <v>0.109</v>
      </c>
      <c r="D49" s="523">
        <v>6.1</v>
      </c>
      <c r="E49" s="209">
        <v>2.3E-2</v>
      </c>
      <c r="F49" s="159"/>
      <c r="G49" s="159"/>
      <c r="H49" s="159"/>
      <c r="I49" s="159"/>
      <c r="J49" s="159"/>
      <c r="K49" s="17"/>
      <c r="L49" s="17"/>
      <c r="M49" s="17"/>
      <c r="N49" s="17"/>
      <c r="O49" s="17"/>
      <c r="P49" s="17"/>
    </row>
    <row r="50" spans="1:16">
      <c r="A50" s="159"/>
      <c r="B50" s="516" t="s">
        <v>297</v>
      </c>
      <c r="C50" s="436">
        <v>0.10099999999999999</v>
      </c>
      <c r="D50" s="523">
        <v>13.2</v>
      </c>
      <c r="E50" s="393">
        <v>2.3E-2</v>
      </c>
      <c r="F50" s="159"/>
      <c r="G50" s="159"/>
      <c r="H50" s="688"/>
      <c r="I50" s="159"/>
      <c r="J50" s="159"/>
      <c r="K50" s="17"/>
      <c r="L50" s="17"/>
      <c r="M50" s="17"/>
      <c r="N50" s="17"/>
      <c r="O50" s="17"/>
      <c r="P50" s="17"/>
    </row>
    <row r="51" spans="1:16">
      <c r="A51" s="159"/>
      <c r="B51" s="516" t="s">
        <v>329</v>
      </c>
      <c r="C51" s="436">
        <v>7.5999999999999998E-2</v>
      </c>
      <c r="D51" s="523">
        <v>5.8</v>
      </c>
      <c r="E51" s="393">
        <v>2.3E-2</v>
      </c>
      <c r="F51" s="159"/>
      <c r="G51" s="159"/>
      <c r="H51" s="688"/>
      <c r="I51" s="159"/>
      <c r="J51" s="159"/>
      <c r="K51" s="17"/>
      <c r="L51" s="17"/>
      <c r="M51" s="17"/>
      <c r="N51" s="17"/>
      <c r="O51" s="17"/>
      <c r="P51" s="17"/>
    </row>
    <row r="52" spans="1:16">
      <c r="A52" s="159"/>
      <c r="B52" s="516" t="s">
        <v>323</v>
      </c>
      <c r="C52" s="436">
        <v>7.0000000000000007E-2</v>
      </c>
      <c r="D52" s="523">
        <v>6.3</v>
      </c>
      <c r="E52" s="393">
        <v>2.3E-2</v>
      </c>
      <c r="F52" s="159"/>
      <c r="G52" s="159"/>
      <c r="H52" s="688"/>
      <c r="I52" s="159"/>
      <c r="J52" s="159"/>
      <c r="K52" s="17"/>
      <c r="L52" s="17"/>
      <c r="M52" s="17"/>
      <c r="N52" s="17"/>
      <c r="O52" s="17"/>
      <c r="P52" s="17"/>
    </row>
    <row r="53" spans="1:16">
      <c r="A53" s="159"/>
      <c r="B53" s="516" t="s">
        <v>317</v>
      </c>
      <c r="C53" s="436">
        <v>6.4000000000000001E-2</v>
      </c>
      <c r="D53" s="523">
        <v>7</v>
      </c>
      <c r="E53" s="393">
        <v>2.3E-2</v>
      </c>
      <c r="F53" s="159"/>
      <c r="G53" s="159"/>
      <c r="H53" s="688"/>
      <c r="I53" s="159"/>
      <c r="J53" s="159"/>
      <c r="K53" s="17"/>
      <c r="L53" s="17"/>
      <c r="M53" s="17"/>
      <c r="N53" s="17"/>
      <c r="O53" s="17"/>
      <c r="P53" s="17"/>
    </row>
    <row r="54" spans="1:16">
      <c r="A54" s="4"/>
      <c r="B54" s="516" t="s">
        <v>312</v>
      </c>
      <c r="C54" s="436">
        <v>4.8000000000000001E-2</v>
      </c>
      <c r="D54" s="523">
        <v>4.8</v>
      </c>
      <c r="E54" s="393">
        <v>2.3E-2</v>
      </c>
      <c r="F54" s="4"/>
      <c r="G54" s="4"/>
      <c r="H54" s="688"/>
      <c r="I54" s="4"/>
      <c r="J54" s="159"/>
      <c r="K54" s="159"/>
      <c r="L54" s="159"/>
      <c r="M54" s="159"/>
      <c r="N54" s="159"/>
      <c r="O54" s="159"/>
      <c r="P54" s="159"/>
    </row>
    <row r="55" spans="1:16">
      <c r="A55" s="4"/>
      <c r="B55" s="516" t="s">
        <v>294</v>
      </c>
      <c r="C55" s="436">
        <v>4.7E-2</v>
      </c>
      <c r="D55" s="523">
        <v>4.3</v>
      </c>
      <c r="E55" s="393">
        <v>2.3E-2</v>
      </c>
      <c r="F55" s="4"/>
      <c r="G55" s="4"/>
      <c r="H55" s="688"/>
      <c r="I55" s="4"/>
      <c r="J55" s="159"/>
      <c r="K55" s="159"/>
      <c r="L55" s="159"/>
      <c r="M55" s="159"/>
      <c r="N55" s="159"/>
      <c r="O55" s="159"/>
      <c r="P55" s="159"/>
    </row>
    <row r="56" spans="1:16" s="203" customFormat="1">
      <c r="A56" s="4"/>
      <c r="B56" s="516" t="s">
        <v>319</v>
      </c>
      <c r="C56" s="436">
        <v>4.4999999999999998E-2</v>
      </c>
      <c r="D56" s="523">
        <v>7.1</v>
      </c>
      <c r="E56" s="393">
        <v>2.3E-2</v>
      </c>
      <c r="F56" s="4"/>
      <c r="G56" s="4"/>
      <c r="H56" s="688"/>
      <c r="I56" s="4"/>
    </row>
    <row r="57" spans="1:16" s="203" customFormat="1">
      <c r="A57" s="4"/>
      <c r="B57" s="516" t="s">
        <v>324</v>
      </c>
      <c r="C57" s="436">
        <v>4.4000000000000004E-2</v>
      </c>
      <c r="D57" s="523">
        <v>5.7</v>
      </c>
      <c r="E57" s="393">
        <v>2.3E-2</v>
      </c>
      <c r="F57" s="4"/>
      <c r="G57" s="4"/>
      <c r="H57" s="688"/>
      <c r="I57" s="4"/>
    </row>
    <row r="58" spans="1:16" s="203" customFormat="1">
      <c r="A58" s="4"/>
      <c r="B58" s="516" t="s">
        <v>305</v>
      </c>
      <c r="C58" s="436">
        <v>0.04</v>
      </c>
      <c r="D58" s="523">
        <v>2.2000000000000002</v>
      </c>
      <c r="E58" s="393">
        <v>2.3E-2</v>
      </c>
      <c r="F58" s="4"/>
      <c r="G58" s="4"/>
      <c r="H58" s="688"/>
      <c r="I58" s="4"/>
    </row>
    <row r="59" spans="1:16" s="203" customFormat="1">
      <c r="A59" s="4"/>
      <c r="B59" s="516" t="s">
        <v>321</v>
      </c>
      <c r="C59" s="436">
        <v>3.3000000000000002E-2</v>
      </c>
      <c r="D59" s="523">
        <v>2.9</v>
      </c>
      <c r="E59" s="393">
        <v>2.3E-2</v>
      </c>
      <c r="F59" s="4"/>
      <c r="G59" s="4"/>
      <c r="H59" s="688"/>
      <c r="I59" s="4"/>
    </row>
    <row r="60" spans="1:16" s="203" customFormat="1">
      <c r="A60" s="4"/>
      <c r="B60" s="516" t="s">
        <v>328</v>
      </c>
      <c r="C60" s="436">
        <v>3.3000000000000002E-2</v>
      </c>
      <c r="D60" s="523">
        <v>3.7</v>
      </c>
      <c r="E60" s="393">
        <v>2.3E-2</v>
      </c>
      <c r="F60" s="4"/>
      <c r="G60" s="4"/>
      <c r="H60" s="688"/>
      <c r="I60" s="4"/>
    </row>
    <row r="61" spans="1:16" s="203" customFormat="1">
      <c r="A61" s="4"/>
      <c r="B61" s="516" t="s">
        <v>315</v>
      </c>
      <c r="C61" s="436">
        <v>2.8999999999999998E-2</v>
      </c>
      <c r="D61" s="523">
        <v>3.8</v>
      </c>
      <c r="E61" s="393">
        <v>2.3E-2</v>
      </c>
      <c r="F61" s="4"/>
      <c r="G61" s="4"/>
      <c r="H61" s="688"/>
      <c r="I61" s="4"/>
    </row>
    <row r="62" spans="1:16" s="203" customFormat="1">
      <c r="A62" s="4"/>
      <c r="B62" s="516" t="s">
        <v>320</v>
      </c>
      <c r="C62" s="436">
        <v>2.8999999999999998E-2</v>
      </c>
      <c r="D62" s="523">
        <v>1.4</v>
      </c>
      <c r="E62" s="393">
        <v>2.3E-2</v>
      </c>
      <c r="F62" s="4"/>
      <c r="G62" s="4"/>
      <c r="H62" s="688"/>
      <c r="I62" s="4"/>
    </row>
    <row r="63" spans="1:16" s="203" customFormat="1">
      <c r="A63" s="4"/>
      <c r="B63" s="516" t="s">
        <v>295</v>
      </c>
      <c r="C63" s="436">
        <v>2.7999999999999997E-2</v>
      </c>
      <c r="D63" s="523">
        <v>3.5</v>
      </c>
      <c r="E63" s="393">
        <v>2.3E-2</v>
      </c>
      <c r="F63" s="4"/>
      <c r="G63" s="4"/>
      <c r="H63" s="688"/>
      <c r="I63" s="4"/>
    </row>
    <row r="64" spans="1:16" s="203" customFormat="1">
      <c r="A64" s="4"/>
      <c r="B64" s="516" t="s">
        <v>310</v>
      </c>
      <c r="C64" s="436">
        <v>2.7000000000000003E-2</v>
      </c>
      <c r="D64" s="523">
        <v>2.4</v>
      </c>
      <c r="E64" s="393">
        <v>2.3E-2</v>
      </c>
      <c r="F64" s="4"/>
      <c r="G64" s="4"/>
      <c r="H64" s="688"/>
      <c r="I64" s="4"/>
    </row>
    <row r="65" spans="1:16" s="203" customFormat="1">
      <c r="A65" s="4"/>
      <c r="B65" s="516" t="s">
        <v>327</v>
      </c>
      <c r="C65" s="436">
        <v>2.7000000000000003E-2</v>
      </c>
      <c r="D65" s="523">
        <v>1.8</v>
      </c>
      <c r="E65" s="393">
        <v>2.3E-2</v>
      </c>
      <c r="F65" s="4"/>
      <c r="G65" s="4"/>
      <c r="H65" s="688"/>
      <c r="I65" s="4"/>
    </row>
    <row r="66" spans="1:16" s="203" customFormat="1">
      <c r="A66" s="4"/>
      <c r="B66" s="516" t="s">
        <v>304</v>
      </c>
      <c r="C66" s="436">
        <v>2.3E-2</v>
      </c>
      <c r="D66" s="523">
        <v>3.7</v>
      </c>
      <c r="E66" s="393">
        <v>2.3E-2</v>
      </c>
      <c r="F66" s="4"/>
      <c r="G66" s="4"/>
      <c r="H66" s="688"/>
      <c r="I66" s="4"/>
    </row>
    <row r="67" spans="1:16">
      <c r="A67" s="159"/>
      <c r="B67" s="516" t="s">
        <v>292</v>
      </c>
      <c r="C67" s="436">
        <v>0.02</v>
      </c>
      <c r="D67" s="523">
        <v>1.9</v>
      </c>
      <c r="E67" s="393">
        <v>2.3E-2</v>
      </c>
      <c r="F67" s="159"/>
      <c r="G67" s="159"/>
      <c r="H67" s="688"/>
      <c r="I67" s="159"/>
      <c r="J67" s="159"/>
      <c r="K67" s="159"/>
      <c r="L67" s="159"/>
      <c r="M67" s="159"/>
      <c r="N67" s="159"/>
      <c r="O67" s="159"/>
      <c r="P67" s="159"/>
    </row>
    <row r="68" spans="1:16" s="203" customFormat="1">
      <c r="B68" s="516" t="s">
        <v>313</v>
      </c>
      <c r="C68" s="436">
        <v>0.02</v>
      </c>
      <c r="D68" s="523">
        <v>1.9</v>
      </c>
      <c r="E68" s="393">
        <v>2.3E-2</v>
      </c>
      <c r="H68" s="688"/>
    </row>
    <row r="69" spans="1:16" s="203" customFormat="1">
      <c r="B69" s="516" t="s">
        <v>293</v>
      </c>
      <c r="C69" s="436">
        <v>1.9E-2</v>
      </c>
      <c r="D69" s="523">
        <v>2.1</v>
      </c>
      <c r="E69" s="393">
        <v>2.3E-2</v>
      </c>
      <c r="H69" s="688"/>
    </row>
    <row r="70" spans="1:16">
      <c r="A70" s="159"/>
      <c r="B70" s="516" t="s">
        <v>299</v>
      </c>
      <c r="C70" s="436">
        <v>1.9E-2</v>
      </c>
      <c r="D70" s="523">
        <v>1.8</v>
      </c>
      <c r="E70" s="393">
        <v>2.3E-2</v>
      </c>
      <c r="F70" s="159"/>
      <c r="G70" s="159"/>
      <c r="H70" s="688"/>
      <c r="I70" s="159"/>
      <c r="J70" s="159"/>
      <c r="K70" s="159"/>
      <c r="L70" s="159"/>
      <c r="M70" s="159"/>
      <c r="N70" s="159"/>
      <c r="O70" s="159"/>
      <c r="P70" s="159"/>
    </row>
    <row r="71" spans="1:16">
      <c r="A71" s="159"/>
      <c r="B71" s="516" t="s">
        <v>309</v>
      </c>
      <c r="C71" s="436">
        <v>1.9E-2</v>
      </c>
      <c r="D71" s="523">
        <v>1.9</v>
      </c>
      <c r="E71" s="393">
        <v>2.3E-2</v>
      </c>
      <c r="F71" s="159"/>
      <c r="G71" s="159"/>
      <c r="H71" s="688"/>
      <c r="I71" s="159"/>
      <c r="J71" s="159"/>
      <c r="K71" s="159"/>
      <c r="L71" s="159"/>
      <c r="M71" s="159"/>
      <c r="N71" s="159"/>
      <c r="O71" s="159"/>
      <c r="P71" s="159"/>
    </row>
    <row r="72" spans="1:16">
      <c r="B72" s="516" t="s">
        <v>302</v>
      </c>
      <c r="C72" s="436">
        <v>1.6E-2</v>
      </c>
      <c r="D72" s="523">
        <v>1.9</v>
      </c>
      <c r="E72" s="393">
        <v>2.3E-2</v>
      </c>
      <c r="F72" s="159"/>
      <c r="G72" s="159"/>
      <c r="H72" s="688"/>
      <c r="I72" s="159"/>
      <c r="J72" s="159"/>
      <c r="K72" s="159"/>
      <c r="L72" s="159"/>
      <c r="M72" s="159"/>
      <c r="N72" s="159"/>
      <c r="O72" s="159"/>
      <c r="P72" s="159"/>
    </row>
    <row r="73" spans="1:16">
      <c r="A73" s="159"/>
      <c r="B73" s="516" t="s">
        <v>326</v>
      </c>
      <c r="C73" s="436">
        <v>1.4999999999999999E-2</v>
      </c>
      <c r="D73" s="523">
        <v>1.1000000000000001</v>
      </c>
      <c r="E73" s="393">
        <v>2.3E-2</v>
      </c>
      <c r="F73" s="159"/>
      <c r="G73" s="159"/>
      <c r="H73" s="688"/>
      <c r="I73" s="159"/>
      <c r="J73" s="159"/>
      <c r="K73" s="159"/>
      <c r="L73" s="159"/>
      <c r="M73" s="159"/>
      <c r="N73" s="159"/>
      <c r="O73" s="159"/>
      <c r="P73" s="159"/>
    </row>
    <row r="74" spans="1:16">
      <c r="B74" s="516" t="s">
        <v>298</v>
      </c>
      <c r="C74" s="436">
        <v>1.3999999999999999E-2</v>
      </c>
      <c r="D74" s="523">
        <v>2.2999999999999998</v>
      </c>
      <c r="E74" s="393">
        <v>2.3E-2</v>
      </c>
      <c r="F74" s="159"/>
      <c r="G74" s="159"/>
      <c r="H74" s="688"/>
      <c r="I74" s="159"/>
      <c r="J74" s="159"/>
      <c r="K74" s="159"/>
      <c r="L74" s="159"/>
      <c r="M74" s="159"/>
      <c r="N74" s="159"/>
      <c r="O74" s="159"/>
      <c r="P74" s="159"/>
    </row>
    <row r="75" spans="1:16">
      <c r="A75" s="159"/>
      <c r="B75" s="516" t="s">
        <v>316</v>
      </c>
      <c r="C75" s="436">
        <v>1.3000000000000001E-2</v>
      </c>
      <c r="D75" s="523">
        <v>2</v>
      </c>
      <c r="E75" s="393">
        <v>2.3E-2</v>
      </c>
      <c r="F75" s="159"/>
      <c r="G75" s="159"/>
      <c r="H75" s="688"/>
      <c r="I75" s="159"/>
      <c r="J75" s="159"/>
      <c r="K75" s="159"/>
      <c r="L75" s="159"/>
      <c r="M75" s="159"/>
      <c r="N75" s="159"/>
      <c r="O75" s="159"/>
      <c r="P75" s="159"/>
    </row>
    <row r="76" spans="1:16">
      <c r="A76" s="159"/>
      <c r="B76" s="516" t="s">
        <v>325</v>
      </c>
      <c r="C76" s="436">
        <v>1.3000000000000001E-2</v>
      </c>
      <c r="D76" s="523">
        <v>1.2</v>
      </c>
      <c r="E76" s="393">
        <v>2.3E-2</v>
      </c>
      <c r="F76" s="159"/>
      <c r="G76" s="159"/>
      <c r="H76" s="688"/>
      <c r="I76" s="159"/>
      <c r="J76" s="159"/>
      <c r="K76" s="159"/>
      <c r="L76" s="159"/>
      <c r="M76" s="159"/>
      <c r="N76" s="159"/>
      <c r="O76" s="159"/>
      <c r="P76" s="159"/>
    </row>
    <row r="77" spans="1:16">
      <c r="A77" s="159"/>
      <c r="B77" s="516" t="s">
        <v>307</v>
      </c>
      <c r="C77" s="436">
        <v>1.2E-2</v>
      </c>
      <c r="D77" s="523">
        <v>1.4</v>
      </c>
      <c r="E77" s="393">
        <v>2.3E-2</v>
      </c>
      <c r="F77" s="159"/>
      <c r="G77" s="159"/>
      <c r="H77" s="688"/>
      <c r="I77" s="159"/>
      <c r="J77" s="159"/>
      <c r="K77" s="159"/>
      <c r="L77" s="159"/>
      <c r="M77" s="159"/>
      <c r="N77" s="159"/>
      <c r="O77" s="159"/>
      <c r="P77" s="159"/>
    </row>
    <row r="78" spans="1:16" s="203" customFormat="1">
      <c r="B78" s="516" t="s">
        <v>303</v>
      </c>
      <c r="C78" s="436">
        <v>1.1000000000000001E-2</v>
      </c>
      <c r="D78" s="523">
        <v>1.2</v>
      </c>
      <c r="E78" s="393">
        <v>2.3E-2</v>
      </c>
      <c r="H78" s="688"/>
    </row>
    <row r="79" spans="1:16" s="203" customFormat="1">
      <c r="B79" s="516" t="s">
        <v>318</v>
      </c>
      <c r="C79" s="436">
        <v>0.01</v>
      </c>
      <c r="D79" s="523">
        <v>1.4</v>
      </c>
      <c r="E79" s="393">
        <v>2.3E-2</v>
      </c>
      <c r="H79" s="688"/>
    </row>
    <row r="80" spans="1:16" s="203" customFormat="1">
      <c r="B80" s="516" t="s">
        <v>296</v>
      </c>
      <c r="C80" s="436">
        <v>9.0000000000000011E-3</v>
      </c>
      <c r="D80" s="523">
        <v>1.1000000000000001</v>
      </c>
      <c r="E80" s="393">
        <v>2.3E-2</v>
      </c>
      <c r="H80" s="688"/>
    </row>
    <row r="81" spans="2:8" s="203" customFormat="1">
      <c r="B81" s="516" t="s">
        <v>314</v>
      </c>
      <c r="C81" s="436">
        <v>9.0000000000000011E-3</v>
      </c>
      <c r="D81" s="523">
        <v>1.5</v>
      </c>
      <c r="E81" s="393">
        <v>2.3E-2</v>
      </c>
      <c r="H81" s="688"/>
    </row>
    <row r="82" spans="2:8" s="203" customFormat="1">
      <c r="B82" s="516" t="s">
        <v>322</v>
      </c>
      <c r="C82" s="436">
        <v>6.0000000000000001E-3</v>
      </c>
      <c r="D82" s="523">
        <v>0.6</v>
      </c>
      <c r="E82" s="393">
        <v>2.3E-2</v>
      </c>
      <c r="H82" s="688"/>
    </row>
    <row r="83" spans="2:8" s="203" customFormat="1">
      <c r="B83" s="516" t="s">
        <v>308</v>
      </c>
      <c r="C83" s="436">
        <v>4.0000000000000001E-3</v>
      </c>
      <c r="D83" s="523">
        <v>0.7</v>
      </c>
      <c r="E83" s="393">
        <v>2.3E-2</v>
      </c>
      <c r="H83" s="688"/>
    </row>
    <row r="84" spans="2:8" s="203" customFormat="1">
      <c r="B84" s="516" t="s">
        <v>19</v>
      </c>
      <c r="C84" s="436">
        <v>3.0000000000000001E-3</v>
      </c>
      <c r="D84" s="523">
        <v>0.5</v>
      </c>
      <c r="E84" s="393">
        <v>2.3E-2</v>
      </c>
      <c r="H84" s="688"/>
    </row>
    <row r="85" spans="2:8" s="203" customFormat="1">
      <c r="B85" s="516" t="s">
        <v>301</v>
      </c>
      <c r="C85" s="436">
        <v>0</v>
      </c>
      <c r="D85" s="523">
        <v>1.6</v>
      </c>
      <c r="E85" s="393">
        <v>2.3E-2</v>
      </c>
      <c r="H85" s="688"/>
    </row>
    <row r="86" spans="2:8" s="203" customFormat="1">
      <c r="B86" s="516" t="s">
        <v>306</v>
      </c>
      <c r="C86" s="436">
        <v>0</v>
      </c>
      <c r="D86" s="523">
        <v>1.3</v>
      </c>
      <c r="E86" s="393">
        <v>2.3E-2</v>
      </c>
      <c r="H86" s="688"/>
    </row>
    <row r="87" spans="2:8" s="203" customFormat="1">
      <c r="B87" s="516" t="s">
        <v>311</v>
      </c>
      <c r="C87" s="436">
        <v>0</v>
      </c>
      <c r="D87" s="523">
        <v>2.2999999999999998</v>
      </c>
      <c r="E87" s="393">
        <v>2.3E-2</v>
      </c>
      <c r="H87" s="688"/>
    </row>
    <row r="88" spans="2:8" s="203" customFormat="1">
      <c r="B88" s="29"/>
      <c r="C88" s="31"/>
      <c r="D88" s="99"/>
    </row>
    <row r="89" spans="2:8" s="273" customFormat="1">
      <c r="B89" s="271"/>
      <c r="C89" s="31"/>
      <c r="D89" s="99"/>
    </row>
    <row r="90" spans="2:8" s="273" customFormat="1">
      <c r="B90" s="271"/>
      <c r="C90" s="31"/>
      <c r="D90" s="99"/>
    </row>
    <row r="91" spans="2:8" s="273" customFormat="1">
      <c r="B91" s="271"/>
      <c r="C91" s="31"/>
      <c r="D91" s="99"/>
    </row>
    <row r="92" spans="2:8" s="273" customFormat="1">
      <c r="B92" s="271"/>
      <c r="C92" s="31"/>
      <c r="D92" s="99"/>
    </row>
    <row r="93" spans="2:8" s="273" customFormat="1">
      <c r="B93" s="271"/>
      <c r="C93" s="31"/>
      <c r="D93" s="99"/>
    </row>
    <row r="94" spans="2:8" s="273" customFormat="1">
      <c r="B94" s="271"/>
      <c r="C94" s="31"/>
      <c r="D94" s="99"/>
    </row>
    <row r="95" spans="2:8" s="273" customFormat="1">
      <c r="B95" s="271"/>
      <c r="C95" s="31"/>
      <c r="D95" s="99"/>
    </row>
    <row r="96" spans="2:8" s="273" customFormat="1">
      <c r="B96" s="271"/>
      <c r="C96" s="31"/>
      <c r="D96" s="99"/>
    </row>
    <row r="97" spans="2:4" s="273" customFormat="1">
      <c r="B97" s="271"/>
      <c r="C97" s="31"/>
      <c r="D97" s="99"/>
    </row>
    <row r="98" spans="2:4" s="273" customFormat="1">
      <c r="B98" s="271"/>
      <c r="C98" s="31"/>
      <c r="D98" s="99"/>
    </row>
    <row r="99" spans="2:4" s="273" customFormat="1">
      <c r="B99" s="271"/>
      <c r="C99" s="31"/>
      <c r="D99" s="99"/>
    </row>
    <row r="100" spans="2:4" s="273" customFormat="1">
      <c r="B100" s="271"/>
      <c r="C100" s="31"/>
      <c r="D100" s="99"/>
    </row>
    <row r="101" spans="2:4" s="273" customFormat="1">
      <c r="B101" s="271"/>
      <c r="C101" s="31"/>
      <c r="D101" s="99"/>
    </row>
    <row r="102" spans="2:4" s="273" customFormat="1">
      <c r="B102" s="271"/>
      <c r="C102" s="31"/>
      <c r="D102" s="99"/>
    </row>
    <row r="103" spans="2:4" s="273" customFormat="1">
      <c r="B103" s="271"/>
      <c r="C103" s="31"/>
      <c r="D103" s="99"/>
    </row>
    <row r="104" spans="2:4" s="273" customFormat="1">
      <c r="B104" s="271"/>
      <c r="C104" s="31"/>
      <c r="D104" s="99"/>
    </row>
    <row r="105" spans="2:4" s="273" customFormat="1">
      <c r="B105" s="271"/>
      <c r="C105" s="31"/>
      <c r="D105" s="99"/>
    </row>
    <row r="106" spans="2:4" s="273" customFormat="1">
      <c r="B106" s="271"/>
      <c r="C106" s="31"/>
      <c r="D106" s="99"/>
    </row>
    <row r="107" spans="2:4" s="273" customFormat="1">
      <c r="B107" s="271"/>
      <c r="C107" s="31"/>
      <c r="D107" s="99"/>
    </row>
    <row r="108" spans="2:4" s="273" customFormat="1">
      <c r="B108" s="271"/>
      <c r="C108" s="31"/>
      <c r="D108" s="99"/>
    </row>
    <row r="109" spans="2:4" s="273" customFormat="1">
      <c r="B109" s="271"/>
      <c r="C109" s="31"/>
      <c r="D109" s="99"/>
    </row>
    <row r="110" spans="2:4" s="273" customFormat="1">
      <c r="B110" s="271"/>
      <c r="C110" s="31"/>
      <c r="D110" s="99"/>
    </row>
    <row r="111" spans="2:4" s="273" customFormat="1">
      <c r="B111" s="271"/>
      <c r="C111" s="31"/>
      <c r="D111" s="99"/>
    </row>
    <row r="112" spans="2:4" s="273" customFormat="1">
      <c r="B112" s="271"/>
      <c r="C112" s="31"/>
      <c r="D112" s="99"/>
    </row>
    <row r="113" spans="1:9" s="273" customFormat="1">
      <c r="B113" s="271"/>
      <c r="C113" s="31"/>
      <c r="D113" s="99"/>
    </row>
    <row r="114" spans="1:9" s="273" customFormat="1">
      <c r="B114" s="271"/>
      <c r="C114" s="31"/>
      <c r="D114" s="99"/>
    </row>
    <row r="115" spans="1:9" s="273" customFormat="1">
      <c r="B115" s="271"/>
      <c r="C115" s="31"/>
      <c r="D115" s="99"/>
    </row>
    <row r="116" spans="1:9" s="273" customFormat="1">
      <c r="B116" s="271"/>
      <c r="C116" s="31"/>
      <c r="D116" s="99"/>
    </row>
    <row r="117" spans="1:9" s="273" customFormat="1">
      <c r="B117" s="271"/>
      <c r="C117" s="31"/>
      <c r="D117" s="99"/>
    </row>
    <row r="118" spans="1:9">
      <c r="A118" s="159"/>
      <c r="B118" s="29"/>
      <c r="C118" s="31"/>
      <c r="D118" s="99"/>
      <c r="E118" s="159"/>
      <c r="F118" s="159"/>
      <c r="G118" s="159"/>
      <c r="H118" s="159"/>
      <c r="I118" s="159"/>
    </row>
    <row r="120" spans="1:9" ht="14.25" customHeight="1">
      <c r="A120" s="711" t="s">
        <v>521</v>
      </c>
      <c r="B120" s="711"/>
      <c r="C120" s="711"/>
      <c r="D120" s="711"/>
      <c r="E120" s="711"/>
      <c r="F120" s="711"/>
      <c r="G120" s="711"/>
      <c r="H120" s="711"/>
      <c r="I120" s="711"/>
    </row>
    <row r="121" spans="1:9">
      <c r="A121" s="711" t="s">
        <v>149</v>
      </c>
      <c r="B121" s="711"/>
      <c r="C121" s="711"/>
      <c r="D121" s="711"/>
      <c r="E121" s="711"/>
      <c r="F121" s="711"/>
      <c r="G121" s="711"/>
      <c r="H121" s="711"/>
      <c r="I121" s="711"/>
    </row>
    <row r="122" spans="1:9">
      <c r="A122" s="177"/>
      <c r="B122" s="177"/>
      <c r="C122" s="177"/>
      <c r="D122" s="177"/>
      <c r="E122" s="177"/>
      <c r="F122" s="177"/>
      <c r="G122" s="177"/>
      <c r="H122" s="177"/>
      <c r="I122" s="177"/>
    </row>
    <row r="124" spans="1:9" s="67" customFormat="1">
      <c r="A124" s="137" t="s">
        <v>546</v>
      </c>
    </row>
    <row r="125" spans="1:9" ht="145">
      <c r="A125" s="539"/>
      <c r="B125" s="538" t="s">
        <v>618</v>
      </c>
      <c r="C125" s="539" t="s">
        <v>547</v>
      </c>
      <c r="D125" s="539" t="s">
        <v>548</v>
      </c>
      <c r="E125" s="180" t="s">
        <v>433</v>
      </c>
      <c r="F125" s="180"/>
      <c r="G125" s="180"/>
      <c r="H125" s="180"/>
      <c r="I125" s="159"/>
    </row>
    <row r="126" spans="1:9">
      <c r="A126" s="544" t="s">
        <v>619</v>
      </c>
      <c r="B126" s="541"/>
      <c r="C126" s="542">
        <v>79677</v>
      </c>
      <c r="D126" s="542">
        <v>18896</v>
      </c>
      <c r="E126" s="159"/>
      <c r="F126" s="159"/>
      <c r="G126" s="159"/>
      <c r="H126" s="159"/>
      <c r="I126" s="159"/>
    </row>
    <row r="127" spans="1:9">
      <c r="A127" s="544" t="s">
        <v>620</v>
      </c>
      <c r="B127" s="541"/>
      <c r="C127" s="542">
        <v>57900</v>
      </c>
      <c r="D127" s="542">
        <v>11473</v>
      </c>
      <c r="E127" s="159"/>
      <c r="F127" s="159"/>
      <c r="G127" s="159"/>
      <c r="H127" s="159"/>
      <c r="I127" s="159"/>
    </row>
    <row r="128" spans="1:9">
      <c r="A128" s="544" t="s">
        <v>621</v>
      </c>
      <c r="B128" s="541"/>
      <c r="C128" s="542">
        <v>57416</v>
      </c>
      <c r="D128" s="542">
        <v>9371</v>
      </c>
      <c r="E128" s="159"/>
      <c r="F128" s="159"/>
      <c r="G128" s="159"/>
      <c r="H128" s="159"/>
      <c r="I128" s="159"/>
    </row>
    <row r="129" spans="1:9">
      <c r="A129" s="544" t="s">
        <v>622</v>
      </c>
      <c r="B129" s="541"/>
      <c r="C129" s="542">
        <v>55927</v>
      </c>
      <c r="D129" s="542">
        <v>10716</v>
      </c>
      <c r="E129" s="159"/>
      <c r="F129" s="159"/>
      <c r="G129" s="159"/>
      <c r="H129" s="159"/>
      <c r="I129" s="159"/>
    </row>
    <row r="130" spans="1:9">
      <c r="A130" s="544" t="s">
        <v>623</v>
      </c>
      <c r="B130" s="541"/>
      <c r="C130" s="542">
        <v>45352</v>
      </c>
      <c r="D130" s="542">
        <v>12082</v>
      </c>
      <c r="E130" s="159"/>
      <c r="F130" s="159"/>
      <c r="G130" s="159"/>
      <c r="H130" s="159"/>
      <c r="I130" s="159"/>
    </row>
    <row r="131" spans="1:9">
      <c r="A131" s="544" t="s">
        <v>624</v>
      </c>
      <c r="B131" s="541"/>
      <c r="C131" s="542">
        <v>43298</v>
      </c>
      <c r="D131" s="542">
        <v>10148</v>
      </c>
      <c r="E131" s="159"/>
      <c r="F131" s="159"/>
      <c r="G131" s="159"/>
      <c r="H131" s="159"/>
      <c r="I131" s="159"/>
    </row>
    <row r="132" spans="1:9">
      <c r="A132" s="544" t="s">
        <v>625</v>
      </c>
      <c r="B132" s="541"/>
      <c r="C132" s="542">
        <v>38895</v>
      </c>
      <c r="D132" s="542">
        <v>7790</v>
      </c>
      <c r="E132" s="159"/>
      <c r="F132" s="159"/>
      <c r="G132" s="159"/>
      <c r="H132" s="159"/>
      <c r="I132" s="159"/>
    </row>
    <row r="133" spans="1:9">
      <c r="A133" s="544" t="s">
        <v>626</v>
      </c>
      <c r="B133" s="541"/>
      <c r="C133" s="542">
        <v>31083</v>
      </c>
      <c r="D133" s="542">
        <v>7524</v>
      </c>
      <c r="E133" s="159"/>
      <c r="F133" s="159"/>
      <c r="G133" s="159"/>
      <c r="H133" s="159"/>
      <c r="I133" s="159"/>
    </row>
    <row r="134" spans="1:9">
      <c r="A134" s="544" t="s">
        <v>627</v>
      </c>
      <c r="B134" s="541"/>
      <c r="C134" s="542">
        <v>24661</v>
      </c>
      <c r="D134" s="542">
        <v>5133</v>
      </c>
    </row>
    <row r="135" spans="1:9">
      <c r="A135" s="544" t="s">
        <v>628</v>
      </c>
      <c r="B135" s="541"/>
      <c r="C135" s="542">
        <v>24631</v>
      </c>
      <c r="D135" s="542">
        <v>4906</v>
      </c>
    </row>
    <row r="136" spans="1:9">
      <c r="A136" s="544" t="s">
        <v>629</v>
      </c>
      <c r="B136" s="541"/>
      <c r="C136" s="542">
        <v>24093</v>
      </c>
      <c r="D136" s="542">
        <v>5362</v>
      </c>
    </row>
    <row r="137" spans="1:9">
      <c r="A137" s="544" t="s">
        <v>630</v>
      </c>
      <c r="B137" s="541"/>
      <c r="C137" s="542">
        <v>18966</v>
      </c>
      <c r="D137" s="542">
        <v>5533</v>
      </c>
    </row>
    <row r="138" spans="1:9">
      <c r="A138" s="544" t="s">
        <v>631</v>
      </c>
      <c r="B138" s="541"/>
      <c r="C138" s="542">
        <v>17950</v>
      </c>
      <c r="D138" s="542">
        <v>3768</v>
      </c>
    </row>
    <row r="139" spans="1:9">
      <c r="A139" s="544" t="s">
        <v>632</v>
      </c>
      <c r="B139" s="541"/>
      <c r="C139" s="542">
        <v>14552</v>
      </c>
      <c r="D139" s="542">
        <v>3968</v>
      </c>
      <c r="E139" s="273"/>
    </row>
    <row r="140" spans="1:9" s="540" customFormat="1">
      <c r="A140" s="510" t="s">
        <v>640</v>
      </c>
      <c r="B140" s="545">
        <v>11320</v>
      </c>
      <c r="C140" s="545">
        <v>11320</v>
      </c>
      <c r="D140" s="545">
        <v>2665</v>
      </c>
      <c r="E140" s="545">
        <v>2665</v>
      </c>
    </row>
    <row r="141" spans="1:9">
      <c r="A141" s="544" t="s">
        <v>633</v>
      </c>
      <c r="B141" s="541"/>
      <c r="C141" s="542">
        <v>9956</v>
      </c>
      <c r="D141" s="542">
        <v>2035</v>
      </c>
    </row>
    <row r="142" spans="1:9">
      <c r="A142" s="544" t="s">
        <v>634</v>
      </c>
      <c r="B142" s="541"/>
      <c r="C142" s="542">
        <v>5462</v>
      </c>
      <c r="D142" s="542">
        <v>1317</v>
      </c>
    </row>
    <row r="143" spans="1:9">
      <c r="A143" s="544" t="s">
        <v>635</v>
      </c>
      <c r="B143" s="541"/>
      <c r="C143" s="542">
        <v>5224</v>
      </c>
      <c r="D143" s="542">
        <v>1365</v>
      </c>
    </row>
    <row r="144" spans="1:9">
      <c r="A144" s="544" t="s">
        <v>636</v>
      </c>
      <c r="B144" s="541"/>
      <c r="C144" s="542">
        <v>4893</v>
      </c>
      <c r="D144" s="542">
        <v>2837</v>
      </c>
    </row>
    <row r="145" spans="1:12">
      <c r="A145" s="544" t="s">
        <v>637</v>
      </c>
      <c r="B145" s="541"/>
      <c r="C145" s="542">
        <v>3811</v>
      </c>
      <c r="D145" s="542">
        <v>1056</v>
      </c>
    </row>
    <row r="146" spans="1:12">
      <c r="A146" s="544" t="s">
        <v>638</v>
      </c>
      <c r="B146" s="541"/>
      <c r="C146" s="542">
        <v>2443</v>
      </c>
      <c r="D146" s="543">
        <v>544</v>
      </c>
    </row>
    <row r="147" spans="1:12">
      <c r="A147" s="544" t="s">
        <v>639</v>
      </c>
      <c r="B147" s="541"/>
      <c r="C147" s="543">
        <v>5</v>
      </c>
      <c r="D147" s="543">
        <v>3</v>
      </c>
    </row>
    <row r="148" spans="1:12">
      <c r="A148" s="538" t="s">
        <v>61</v>
      </c>
      <c r="B148" s="538"/>
      <c r="C148" s="544">
        <v>577515</v>
      </c>
      <c r="D148" s="544">
        <v>128492</v>
      </c>
    </row>
    <row r="149" spans="1:12">
      <c r="A149" s="141" t="s">
        <v>150</v>
      </c>
      <c r="B149" s="159"/>
      <c r="C149" s="159"/>
    </row>
    <row r="150" spans="1:12" ht="43.5" customHeight="1">
      <c r="A150" s="721" t="s">
        <v>452</v>
      </c>
      <c r="B150" s="721"/>
      <c r="C150" s="721"/>
      <c r="D150" s="721"/>
      <c r="E150" s="721"/>
      <c r="F150" s="721"/>
      <c r="G150" s="721"/>
      <c r="H150" s="721"/>
      <c r="I150" s="721"/>
      <c r="J150" s="721"/>
      <c r="K150" s="721"/>
      <c r="L150" s="721"/>
    </row>
    <row r="151" spans="1:12" ht="17.25" customHeight="1">
      <c r="A151" s="180"/>
      <c r="B151" s="180"/>
      <c r="C151" s="180"/>
      <c r="D151" s="180"/>
      <c r="E151" s="180"/>
      <c r="F151" s="180"/>
      <c r="G151" s="180"/>
      <c r="H151" s="180"/>
      <c r="I151" s="180"/>
      <c r="J151" s="180"/>
      <c r="K151" s="180"/>
      <c r="L151" s="180"/>
    </row>
    <row r="153" spans="1:12" s="67" customFormat="1">
      <c r="A153" s="137" t="s">
        <v>549</v>
      </c>
    </row>
    <row r="155" spans="1:12">
      <c r="A155" s="159"/>
      <c r="C155" s="159"/>
      <c r="D155" s="159"/>
      <c r="E155" s="159"/>
      <c r="F155" s="159"/>
      <c r="G155" s="159"/>
      <c r="H155" s="159"/>
      <c r="I155" s="159"/>
      <c r="J155" s="159"/>
      <c r="K155" s="159"/>
      <c r="L155" s="159"/>
    </row>
    <row r="156" spans="1:12">
      <c r="A156" s="546"/>
      <c r="B156" s="546" t="s">
        <v>70</v>
      </c>
      <c r="C156" s="546" t="s">
        <v>641</v>
      </c>
      <c r="D156" s="546" t="s">
        <v>642</v>
      </c>
      <c r="E156" s="159"/>
      <c r="F156" s="159"/>
      <c r="G156" s="159"/>
      <c r="H156" s="159"/>
      <c r="I156" s="159"/>
      <c r="J156" s="159"/>
      <c r="K156" s="159"/>
      <c r="L156" s="159"/>
    </row>
    <row r="157" spans="1:12">
      <c r="A157" s="550" t="s">
        <v>30</v>
      </c>
      <c r="B157" s="546"/>
      <c r="C157" s="547">
        <v>0.91400000000000003</v>
      </c>
      <c r="D157" s="548">
        <v>0.94399999999999995</v>
      </c>
      <c r="E157" s="159"/>
      <c r="F157" s="159"/>
      <c r="G157" s="159"/>
      <c r="H157" s="159"/>
      <c r="I157" s="159"/>
      <c r="J157" s="159"/>
      <c r="K157" s="159"/>
      <c r="L157" s="159"/>
    </row>
    <row r="158" spans="1:12">
      <c r="A158" s="550" t="s">
        <v>29</v>
      </c>
      <c r="B158" s="546"/>
      <c r="C158" s="547">
        <v>0.91900000000000004</v>
      </c>
      <c r="D158" s="548">
        <v>0.94399999999999995</v>
      </c>
      <c r="E158" s="159"/>
      <c r="F158" s="159"/>
      <c r="G158" s="159"/>
      <c r="H158" s="159"/>
      <c r="I158" s="159"/>
      <c r="J158" s="159"/>
      <c r="K158" s="159"/>
      <c r="L158" s="159"/>
    </row>
    <row r="159" spans="1:12" ht="26">
      <c r="A159" s="550" t="s">
        <v>24</v>
      </c>
      <c r="B159" s="546"/>
      <c r="C159" s="547">
        <v>0.93100000000000005</v>
      </c>
      <c r="D159" s="548">
        <v>0.94399999999999995</v>
      </c>
      <c r="E159" s="159"/>
      <c r="F159" s="159"/>
      <c r="G159" s="159"/>
      <c r="H159" s="159"/>
      <c r="I159" s="159"/>
      <c r="J159" s="159"/>
      <c r="K159" s="159"/>
      <c r="L159" s="159"/>
    </row>
    <row r="160" spans="1:12" ht="26">
      <c r="A160" s="550" t="s">
        <v>18</v>
      </c>
      <c r="B160" s="546"/>
      <c r="C160" s="547">
        <v>0.93400000000000005</v>
      </c>
      <c r="D160" s="548">
        <v>0.94399999999999995</v>
      </c>
      <c r="E160" s="159"/>
      <c r="F160" s="159"/>
      <c r="G160" s="159"/>
      <c r="H160" s="159"/>
      <c r="I160" s="159"/>
      <c r="J160" s="159"/>
      <c r="K160" s="159"/>
      <c r="L160" s="159"/>
    </row>
    <row r="161" spans="1:13" s="540" customFormat="1">
      <c r="A161" s="399" t="s">
        <v>19</v>
      </c>
      <c r="B161" s="378">
        <v>0.93600000000000005</v>
      </c>
      <c r="D161" s="311">
        <v>0.94399999999999995</v>
      </c>
    </row>
    <row r="162" spans="1:13">
      <c r="A162" s="550" t="s">
        <v>28</v>
      </c>
      <c r="B162" s="546"/>
      <c r="C162" s="547">
        <v>0.93600000000000005</v>
      </c>
      <c r="D162" s="548">
        <v>0.94399999999999995</v>
      </c>
      <c r="E162" s="159"/>
      <c r="F162" s="159"/>
      <c r="G162" s="159"/>
      <c r="H162" s="159"/>
      <c r="I162" s="159"/>
      <c r="J162" s="159"/>
      <c r="K162" s="159"/>
      <c r="L162" s="159"/>
    </row>
    <row r="163" spans="1:13">
      <c r="A163" s="550" t="s">
        <v>36</v>
      </c>
      <c r="B163" s="546"/>
      <c r="C163" s="547">
        <v>0.93899999999999995</v>
      </c>
      <c r="D163" s="548">
        <v>0.94399999999999995</v>
      </c>
      <c r="E163" s="159"/>
      <c r="F163" s="159"/>
      <c r="G163" s="159"/>
      <c r="H163" s="159"/>
      <c r="I163" s="159"/>
      <c r="J163" s="159"/>
      <c r="K163" s="159"/>
      <c r="L163" s="159"/>
    </row>
    <row r="164" spans="1:13">
      <c r="A164" s="550" t="s">
        <v>35</v>
      </c>
      <c r="B164" s="546"/>
      <c r="C164" s="547">
        <v>0.94099999999999995</v>
      </c>
      <c r="D164" s="548">
        <v>0.94399999999999995</v>
      </c>
      <c r="E164" s="159"/>
      <c r="F164" s="159"/>
      <c r="G164" s="159"/>
      <c r="H164" s="159"/>
      <c r="I164" s="159"/>
      <c r="J164" s="159"/>
      <c r="K164" s="159"/>
      <c r="L164" s="159"/>
    </row>
    <row r="165" spans="1:13">
      <c r="A165" s="550" t="s">
        <v>21</v>
      </c>
      <c r="B165" s="546"/>
      <c r="C165" s="547">
        <v>0.94399999999999995</v>
      </c>
      <c r="D165" s="548">
        <v>0.94399999999999995</v>
      </c>
      <c r="E165" s="159"/>
      <c r="F165" s="159"/>
      <c r="G165" s="159"/>
      <c r="H165" s="159"/>
      <c r="I165" s="159"/>
      <c r="J165" s="159"/>
      <c r="K165" s="159"/>
      <c r="L165" s="159"/>
    </row>
    <row r="166" spans="1:13">
      <c r="A166" s="550" t="s">
        <v>27</v>
      </c>
      <c r="B166" s="546"/>
      <c r="C166" s="547">
        <v>0.94499999999999995</v>
      </c>
      <c r="D166" s="548">
        <v>0.94399999999999995</v>
      </c>
      <c r="E166" s="159"/>
      <c r="F166" s="159"/>
      <c r="G166" s="159"/>
      <c r="H166" s="159"/>
      <c r="I166" s="159"/>
      <c r="J166" s="159"/>
      <c r="K166" s="159"/>
      <c r="L166" s="159"/>
      <c r="M166" s="159"/>
    </row>
    <row r="167" spans="1:13">
      <c r="A167" s="550" t="s">
        <v>33</v>
      </c>
      <c r="B167" s="546"/>
      <c r="C167" s="547">
        <v>0.94599999999999995</v>
      </c>
      <c r="D167" s="548">
        <v>0.94399999999999995</v>
      </c>
      <c r="E167" s="159"/>
      <c r="F167" s="159"/>
      <c r="G167" s="159"/>
      <c r="H167" s="159"/>
      <c r="I167" s="159"/>
      <c r="J167" s="159"/>
      <c r="K167" s="159"/>
      <c r="L167" s="159"/>
      <c r="M167" s="159"/>
    </row>
    <row r="168" spans="1:13">
      <c r="A168" s="551" t="s">
        <v>37</v>
      </c>
      <c r="B168" s="546"/>
      <c r="C168" s="547">
        <v>0.94799999999999995</v>
      </c>
      <c r="D168" s="548">
        <v>0.94399999999999995</v>
      </c>
      <c r="E168" s="159"/>
      <c r="F168" s="159"/>
      <c r="G168" s="159"/>
      <c r="H168" s="159"/>
      <c r="I168" s="159"/>
      <c r="J168" s="159"/>
      <c r="K168" s="159"/>
      <c r="L168" s="159"/>
      <c r="M168" s="159"/>
    </row>
    <row r="169" spans="1:13">
      <c r="A169" s="550" t="s">
        <v>32</v>
      </c>
      <c r="B169" s="546"/>
      <c r="C169" s="547">
        <v>0.95099999999999996</v>
      </c>
      <c r="D169" s="548">
        <v>0.94399999999999995</v>
      </c>
      <c r="E169" s="159"/>
      <c r="F169" s="159"/>
      <c r="G169" s="159"/>
      <c r="H169" s="159"/>
      <c r="I169" s="159"/>
      <c r="J169" s="159"/>
      <c r="K169" s="159"/>
      <c r="L169" s="159"/>
      <c r="M169" s="159"/>
    </row>
    <row r="170" spans="1:13">
      <c r="A170" s="550" t="s">
        <v>23</v>
      </c>
      <c r="B170" s="549"/>
      <c r="C170" s="547">
        <v>0.95299999999999996</v>
      </c>
      <c r="D170" s="548">
        <v>0.94399999999999995</v>
      </c>
      <c r="E170" s="159"/>
      <c r="F170" s="159"/>
      <c r="G170" s="159"/>
      <c r="H170" s="159"/>
      <c r="I170" s="159"/>
      <c r="J170" s="159"/>
      <c r="K170" s="159"/>
      <c r="L170" s="159"/>
      <c r="M170" s="159"/>
    </row>
    <row r="171" spans="1:13">
      <c r="A171" s="550" t="s">
        <v>22</v>
      </c>
      <c r="B171" s="546"/>
      <c r="C171" s="547">
        <v>0.95299999999999996</v>
      </c>
      <c r="D171" s="548">
        <v>0.94399999999999995</v>
      </c>
      <c r="E171" s="159"/>
      <c r="F171" s="159"/>
      <c r="G171" s="159"/>
      <c r="H171" s="159"/>
      <c r="I171" s="159"/>
      <c r="J171" s="159"/>
      <c r="K171" s="159"/>
      <c r="L171" s="159"/>
      <c r="M171" s="159"/>
    </row>
    <row r="172" spans="1:13">
      <c r="A172" s="550" t="s">
        <v>20</v>
      </c>
      <c r="B172" s="546"/>
      <c r="C172" s="547">
        <v>0.95399999999999996</v>
      </c>
      <c r="D172" s="548">
        <v>0.94399999999999995</v>
      </c>
      <c r="E172" s="159"/>
      <c r="F172" s="159"/>
      <c r="G172" s="159"/>
      <c r="H172" s="159"/>
      <c r="I172" s="159"/>
      <c r="J172" s="159"/>
      <c r="K172" s="159"/>
      <c r="L172" s="159"/>
      <c r="M172" s="159"/>
    </row>
    <row r="173" spans="1:13" ht="26">
      <c r="A173" s="550" t="s">
        <v>38</v>
      </c>
      <c r="B173" s="546"/>
      <c r="C173" s="547">
        <v>0.95599999999999996</v>
      </c>
      <c r="D173" s="548">
        <v>0.94399999999999995</v>
      </c>
      <c r="E173" s="159"/>
      <c r="F173" s="159"/>
      <c r="G173" s="159"/>
      <c r="H173" s="159"/>
      <c r="I173" s="159"/>
      <c r="J173" s="159"/>
      <c r="K173" s="159"/>
      <c r="L173" s="159"/>
      <c r="M173" s="159"/>
    </row>
    <row r="174" spans="1:13">
      <c r="A174" s="550" t="s">
        <v>25</v>
      </c>
      <c r="B174" s="546"/>
      <c r="C174" s="547">
        <v>0.95899999999999996</v>
      </c>
      <c r="D174" s="548">
        <v>0.94399999999999995</v>
      </c>
      <c r="E174" s="159"/>
      <c r="F174" s="159"/>
      <c r="G174" s="159"/>
      <c r="H174" s="159"/>
      <c r="I174" s="159"/>
      <c r="J174" s="159"/>
      <c r="K174" s="159"/>
      <c r="L174" s="159"/>
      <c r="M174" s="159"/>
    </row>
    <row r="175" spans="1:13" ht="26">
      <c r="A175" s="550" t="s">
        <v>26</v>
      </c>
      <c r="B175" s="546"/>
      <c r="C175" s="547">
        <v>0.96399999999999997</v>
      </c>
      <c r="D175" s="548">
        <v>0.94399999999999995</v>
      </c>
      <c r="E175" s="159"/>
      <c r="F175" s="159"/>
      <c r="G175" s="159"/>
      <c r="H175" s="159"/>
      <c r="I175" s="159"/>
      <c r="J175" s="159"/>
      <c r="K175" s="159"/>
      <c r="L175" s="159"/>
      <c r="M175" s="159"/>
    </row>
    <row r="176" spans="1:13">
      <c r="A176" s="550" t="s">
        <v>31</v>
      </c>
      <c r="B176" s="546"/>
      <c r="C176" s="547">
        <v>0.96599999999999997</v>
      </c>
      <c r="D176" s="548">
        <v>0.94399999999999995</v>
      </c>
      <c r="E176" s="159"/>
      <c r="F176" s="159"/>
      <c r="G176" s="159"/>
      <c r="H176" s="159"/>
      <c r="I176" s="159"/>
      <c r="J176" s="159"/>
      <c r="K176" s="159"/>
      <c r="L176" s="159"/>
      <c r="M176" s="159"/>
    </row>
    <row r="177" spans="1:13">
      <c r="A177" s="550" t="s">
        <v>34</v>
      </c>
      <c r="B177" s="546"/>
      <c r="C177" s="547">
        <v>0.96899999999999997</v>
      </c>
      <c r="D177" s="548">
        <v>0.94399999999999995</v>
      </c>
      <c r="E177" s="159"/>
      <c r="F177" s="159"/>
      <c r="G177" s="159"/>
      <c r="H177" s="159"/>
      <c r="I177" s="159"/>
      <c r="J177" s="159"/>
      <c r="K177" s="159"/>
      <c r="L177" s="159"/>
      <c r="M177" s="159"/>
    </row>
    <row r="178" spans="1:13" ht="26">
      <c r="A178" s="550" t="s">
        <v>53</v>
      </c>
      <c r="B178" s="546"/>
      <c r="C178" s="547">
        <v>0.94399999999999995</v>
      </c>
      <c r="D178" s="547"/>
      <c r="E178" s="159"/>
      <c r="F178" s="159"/>
      <c r="G178" s="159"/>
      <c r="H178" s="159"/>
      <c r="I178" s="159"/>
      <c r="J178" s="159"/>
      <c r="K178" s="159"/>
      <c r="L178" s="159"/>
      <c r="M178" s="159"/>
    </row>
    <row r="179" spans="1:13" s="159" customFormat="1">
      <c r="B179" s="142"/>
      <c r="C179" s="142"/>
    </row>
    <row r="180" spans="1:13" ht="45.75" customHeight="1">
      <c r="A180" s="725" t="s">
        <v>444</v>
      </c>
      <c r="B180" s="721"/>
      <c r="C180" s="721"/>
      <c r="D180" s="721"/>
      <c r="E180" s="721"/>
      <c r="F180" s="721"/>
      <c r="G180" s="721"/>
      <c r="H180" s="721"/>
      <c r="I180" s="721"/>
      <c r="J180" s="721"/>
      <c r="K180" s="721"/>
      <c r="L180" s="721"/>
      <c r="M180" s="721"/>
    </row>
    <row r="181" spans="1:13">
      <c r="A181" s="159" t="s">
        <v>550</v>
      </c>
      <c r="B181" s="142"/>
      <c r="C181" s="142"/>
      <c r="D181" s="159"/>
      <c r="E181" s="159"/>
      <c r="F181" s="159"/>
      <c r="G181" s="159"/>
      <c r="H181" s="159"/>
      <c r="I181" s="159"/>
      <c r="J181" s="159"/>
      <c r="K181" s="159"/>
      <c r="L181" s="159"/>
      <c r="M181" s="159"/>
    </row>
    <row r="182" spans="1:13">
      <c r="A182" s="159" t="s">
        <v>151</v>
      </c>
      <c r="B182" s="159"/>
      <c r="C182" s="159"/>
      <c r="D182" s="159"/>
      <c r="E182" s="159"/>
      <c r="F182" s="159"/>
      <c r="G182" s="159"/>
      <c r="H182" s="159"/>
      <c r="I182" s="159"/>
      <c r="J182" s="159"/>
      <c r="K182" s="159"/>
      <c r="L182" s="159"/>
      <c r="M182" s="159"/>
    </row>
    <row r="184" spans="1:13" s="137" customFormat="1">
      <c r="A184" s="137" t="s">
        <v>411</v>
      </c>
    </row>
    <row r="186" spans="1:13">
      <c r="A186" s="159"/>
      <c r="B186" s="29" t="s">
        <v>152</v>
      </c>
      <c r="C186" s="29" t="s">
        <v>153</v>
      </c>
      <c r="D186" s="159"/>
      <c r="E186" s="159"/>
      <c r="F186" s="159"/>
      <c r="G186" s="159"/>
      <c r="H186" s="159"/>
      <c r="I186" s="159"/>
      <c r="J186" s="159"/>
      <c r="K186" s="159"/>
      <c r="L186" s="159"/>
      <c r="M186" s="159"/>
    </row>
    <row r="187" spans="1:13">
      <c r="A187" s="159"/>
      <c r="B187" s="29" t="s">
        <v>154</v>
      </c>
      <c r="C187" s="143">
        <v>0.89200000000000002</v>
      </c>
      <c r="D187" s="159"/>
      <c r="E187" s="159"/>
      <c r="F187" s="159"/>
      <c r="G187" s="159"/>
      <c r="H187" s="159"/>
      <c r="I187" s="159"/>
      <c r="J187" s="159"/>
      <c r="K187" s="159"/>
      <c r="L187" s="159"/>
      <c r="M187" s="159"/>
    </row>
    <row r="188" spans="1:13">
      <c r="A188" s="159"/>
      <c r="B188" s="29" t="s">
        <v>155</v>
      </c>
      <c r="C188" s="143">
        <v>0.95099999999999996</v>
      </c>
      <c r="D188" s="159"/>
      <c r="E188" s="159"/>
      <c r="F188" s="159"/>
      <c r="G188" s="159"/>
      <c r="H188" s="159"/>
      <c r="I188" s="159"/>
      <c r="J188" s="159"/>
      <c r="K188" s="159"/>
      <c r="L188" s="159"/>
      <c r="M188" s="159"/>
    </row>
    <row r="189" spans="1:13">
      <c r="A189" s="159"/>
      <c r="B189" s="29" t="s">
        <v>156</v>
      </c>
      <c r="C189" s="143">
        <v>0.95099999999999996</v>
      </c>
      <c r="D189" s="159"/>
      <c r="E189" s="159"/>
      <c r="F189" s="159"/>
      <c r="G189" s="159"/>
      <c r="H189" s="159"/>
      <c r="I189" s="159"/>
      <c r="J189" s="159"/>
      <c r="K189" s="159"/>
      <c r="L189" s="159"/>
      <c r="M189" s="159"/>
    </row>
    <row r="190" spans="1:13">
      <c r="A190" s="159"/>
      <c r="B190" s="29" t="s">
        <v>157</v>
      </c>
      <c r="C190" s="143">
        <v>0.94899999999999995</v>
      </c>
      <c r="D190" s="159"/>
      <c r="E190" s="159"/>
      <c r="F190" s="159"/>
      <c r="G190" s="159"/>
      <c r="H190" s="159"/>
      <c r="I190" s="159"/>
      <c r="J190" s="159"/>
      <c r="K190" s="159"/>
      <c r="L190" s="159"/>
      <c r="M190" s="159"/>
    </row>
    <row r="191" spans="1:13">
      <c r="A191" s="159"/>
      <c r="B191" s="29" t="s">
        <v>158</v>
      </c>
      <c r="C191" s="143">
        <v>0.93799999999999994</v>
      </c>
      <c r="D191" s="159"/>
      <c r="E191" s="159"/>
      <c r="F191" s="159"/>
      <c r="G191" s="159"/>
      <c r="H191" s="159"/>
      <c r="I191" s="159"/>
      <c r="J191" s="159"/>
      <c r="K191" s="159"/>
      <c r="L191" s="159"/>
      <c r="M191" s="159"/>
    </row>
    <row r="192" spans="1:13">
      <c r="A192" s="159"/>
      <c r="B192" s="271" t="s">
        <v>551</v>
      </c>
      <c r="C192" s="377">
        <v>0.93599999999999994</v>
      </c>
      <c r="D192" s="159"/>
      <c r="E192" s="159"/>
      <c r="F192" s="159"/>
      <c r="G192" s="159"/>
      <c r="H192" s="159"/>
      <c r="I192" s="159"/>
      <c r="J192" s="159"/>
      <c r="K192" s="159"/>
      <c r="L192" s="159"/>
      <c r="M192" s="159"/>
    </row>
    <row r="194" spans="1:13" ht="48.75" customHeight="1">
      <c r="A194" s="725" t="s">
        <v>444</v>
      </c>
      <c r="B194" s="721"/>
      <c r="C194" s="721"/>
      <c r="D194" s="721"/>
      <c r="E194" s="721"/>
      <c r="F194" s="721"/>
      <c r="G194" s="721"/>
      <c r="H194" s="721"/>
      <c r="I194" s="721"/>
      <c r="J194" s="721"/>
      <c r="K194" s="721"/>
      <c r="L194" s="721"/>
      <c r="M194" s="721"/>
    </row>
    <row r="195" spans="1:13">
      <c r="A195" s="29" t="s">
        <v>552</v>
      </c>
      <c r="B195" s="159"/>
      <c r="C195" s="159"/>
      <c r="D195" s="159"/>
      <c r="E195" s="159"/>
      <c r="F195" s="159"/>
      <c r="G195" s="159"/>
      <c r="H195" s="159"/>
      <c r="I195" s="159"/>
      <c r="J195" s="159"/>
      <c r="K195" s="159"/>
      <c r="L195" s="159"/>
      <c r="M195" s="159"/>
    </row>
    <row r="196" spans="1:13">
      <c r="A196" s="29" t="s">
        <v>151</v>
      </c>
      <c r="B196" s="159"/>
      <c r="C196" s="159"/>
      <c r="D196" s="159"/>
      <c r="E196" s="159"/>
      <c r="F196" s="159"/>
      <c r="G196" s="159"/>
      <c r="H196" s="159"/>
      <c r="I196" s="159"/>
      <c r="J196" s="159"/>
      <c r="K196" s="159"/>
      <c r="L196" s="159"/>
      <c r="M196" s="159"/>
    </row>
    <row r="199" spans="1:13" s="67" customFormat="1">
      <c r="A199" s="137" t="s">
        <v>553</v>
      </c>
    </row>
    <row r="201" spans="1:13">
      <c r="A201" s="159"/>
      <c r="B201" s="29"/>
      <c r="D201" s="182" t="s">
        <v>159</v>
      </c>
    </row>
    <row r="202" spans="1:13">
      <c r="A202" s="159"/>
      <c r="B202" s="565"/>
      <c r="C202" s="563" t="s">
        <v>70</v>
      </c>
      <c r="D202" s="566">
        <v>2019</v>
      </c>
      <c r="E202" s="270"/>
    </row>
    <row r="203" spans="1:13">
      <c r="A203" s="159"/>
      <c r="B203" s="567" t="s">
        <v>18</v>
      </c>
      <c r="C203" s="563"/>
      <c r="D203" s="569">
        <v>23</v>
      </c>
      <c r="E203" s="270"/>
    </row>
    <row r="204" spans="1:13">
      <c r="A204" s="159"/>
      <c r="B204" s="567" t="s">
        <v>21</v>
      </c>
      <c r="C204" s="563"/>
      <c r="D204" s="569">
        <v>44</v>
      </c>
      <c r="E204" s="270"/>
    </row>
    <row r="205" spans="1:13">
      <c r="A205" s="159"/>
      <c r="B205" s="567" t="s">
        <v>27</v>
      </c>
      <c r="C205" s="563"/>
      <c r="D205" s="569">
        <v>45</v>
      </c>
      <c r="E205" s="270"/>
    </row>
    <row r="206" spans="1:13">
      <c r="A206" s="159"/>
      <c r="B206" s="567" t="s">
        <v>160</v>
      </c>
      <c r="C206" s="563"/>
      <c r="D206" s="569">
        <v>78</v>
      </c>
      <c r="E206" s="270"/>
    </row>
    <row r="207" spans="1:13">
      <c r="A207" s="159"/>
      <c r="B207" s="567" t="s">
        <v>38</v>
      </c>
      <c r="C207" s="563"/>
      <c r="D207" s="569">
        <v>152</v>
      </c>
      <c r="E207" s="270"/>
    </row>
    <row r="208" spans="1:13">
      <c r="A208" s="159"/>
      <c r="B208" s="567" t="s">
        <v>26</v>
      </c>
      <c r="C208" s="563"/>
      <c r="D208" s="569">
        <v>159</v>
      </c>
      <c r="E208" s="270"/>
    </row>
    <row r="209" spans="1:9">
      <c r="A209" s="159"/>
      <c r="B209" s="567" t="s">
        <v>20</v>
      </c>
      <c r="C209" s="563"/>
      <c r="D209" s="569">
        <v>161</v>
      </c>
      <c r="E209" s="270"/>
    </row>
    <row r="210" spans="1:9" s="540" customFormat="1">
      <c r="B210" s="379" t="s">
        <v>19</v>
      </c>
      <c r="C210" s="353">
        <v>183</v>
      </c>
    </row>
    <row r="211" spans="1:9">
      <c r="A211" s="159"/>
      <c r="B211" s="567" t="s">
        <v>35</v>
      </c>
      <c r="C211" s="568"/>
      <c r="D211" s="569">
        <v>189</v>
      </c>
      <c r="E211" s="270"/>
    </row>
    <row r="212" spans="1:9">
      <c r="A212" s="159"/>
      <c r="B212" s="567" t="s">
        <v>24</v>
      </c>
      <c r="C212" s="563"/>
      <c r="D212" s="569">
        <v>240</v>
      </c>
      <c r="E212" s="270"/>
    </row>
    <row r="213" spans="1:9">
      <c r="A213" s="159"/>
      <c r="B213" s="567" t="s">
        <v>22</v>
      </c>
      <c r="C213" s="563"/>
      <c r="D213" s="569">
        <v>242</v>
      </c>
      <c r="E213" s="270"/>
    </row>
    <row r="214" spans="1:9">
      <c r="A214" s="159"/>
      <c r="B214" s="567" t="s">
        <v>23</v>
      </c>
      <c r="C214" s="563"/>
      <c r="D214" s="569">
        <v>319</v>
      </c>
      <c r="E214" s="270"/>
    </row>
    <row r="215" spans="1:9">
      <c r="A215" s="159"/>
      <c r="B215" s="567" t="s">
        <v>29</v>
      </c>
      <c r="C215" s="563"/>
      <c r="D215" s="569">
        <v>373</v>
      </c>
      <c r="E215" s="270"/>
      <c r="F215" s="159"/>
      <c r="G215" s="159"/>
      <c r="H215" s="159"/>
      <c r="I215" s="159"/>
    </row>
    <row r="216" spans="1:9">
      <c r="A216" s="159"/>
      <c r="B216" s="567" t="s">
        <v>32</v>
      </c>
      <c r="C216" s="563"/>
      <c r="D216" s="569">
        <v>401</v>
      </c>
      <c r="E216" s="270"/>
      <c r="F216" s="159"/>
      <c r="G216" s="159"/>
      <c r="H216" s="159"/>
      <c r="I216" s="159"/>
    </row>
    <row r="217" spans="1:9">
      <c r="A217" s="159"/>
      <c r="B217" s="567" t="s">
        <v>37</v>
      </c>
      <c r="C217" s="563"/>
      <c r="D217" s="569">
        <v>472</v>
      </c>
      <c r="E217" s="270"/>
      <c r="F217" s="159"/>
      <c r="G217" s="159"/>
      <c r="H217" s="159"/>
      <c r="I217" s="159"/>
    </row>
    <row r="218" spans="1:9">
      <c r="A218" s="159"/>
      <c r="B218" s="567" t="s">
        <v>30</v>
      </c>
      <c r="C218" s="563"/>
      <c r="D218" s="569">
        <v>487</v>
      </c>
      <c r="E218" s="270"/>
      <c r="F218" s="159"/>
      <c r="G218" s="159"/>
      <c r="H218" s="159"/>
      <c r="I218" s="159"/>
    </row>
    <row r="219" spans="1:9">
      <c r="A219" s="159"/>
      <c r="B219" s="567" t="s">
        <v>28</v>
      </c>
      <c r="C219" s="563"/>
      <c r="D219" s="569">
        <v>500</v>
      </c>
      <c r="E219" s="270"/>
      <c r="F219" s="159"/>
      <c r="G219" s="159"/>
      <c r="H219" s="159"/>
      <c r="I219" s="159"/>
    </row>
    <row r="220" spans="1:9">
      <c r="A220" s="159"/>
      <c r="B220" s="567" t="s">
        <v>36</v>
      </c>
      <c r="C220" s="563"/>
      <c r="D220" s="569">
        <v>596</v>
      </c>
      <c r="E220" s="270"/>
      <c r="F220" s="159"/>
      <c r="G220" s="159"/>
      <c r="H220" s="159"/>
      <c r="I220" s="159"/>
    </row>
    <row r="221" spans="1:9">
      <c r="A221" s="159"/>
      <c r="B221" s="567" t="s">
        <v>25</v>
      </c>
      <c r="C221" s="563"/>
      <c r="D221" s="569">
        <v>651</v>
      </c>
      <c r="E221" s="270"/>
      <c r="F221" s="159"/>
      <c r="G221" s="159"/>
      <c r="H221" s="159"/>
      <c r="I221" s="159"/>
    </row>
    <row r="222" spans="1:9">
      <c r="A222" s="159"/>
      <c r="B222" s="567" t="s">
        <v>33</v>
      </c>
      <c r="C222" s="563"/>
      <c r="D222" s="569">
        <v>1009</v>
      </c>
      <c r="E222" s="270"/>
      <c r="F222" s="159"/>
      <c r="G222" s="159"/>
      <c r="H222" s="159"/>
      <c r="I222" s="159"/>
    </row>
    <row r="223" spans="1:9">
      <c r="A223" s="159"/>
      <c r="B223" s="567" t="s">
        <v>31</v>
      </c>
      <c r="C223" s="563"/>
      <c r="D223" s="569" t="s">
        <v>209</v>
      </c>
      <c r="E223" s="270"/>
      <c r="F223" s="159"/>
      <c r="G223" s="159"/>
      <c r="H223" s="159"/>
      <c r="I223" s="159"/>
    </row>
    <row r="224" spans="1:9">
      <c r="A224" s="159"/>
      <c r="B224" s="567" t="s">
        <v>34</v>
      </c>
      <c r="C224" s="563"/>
      <c r="D224" s="563" t="s">
        <v>209</v>
      </c>
      <c r="E224" s="159"/>
      <c r="F224" s="159"/>
      <c r="G224" s="159"/>
      <c r="H224" s="159"/>
      <c r="I224" s="159"/>
    </row>
    <row r="225" spans="1:9">
      <c r="A225" s="159"/>
      <c r="B225" s="567" t="s">
        <v>61</v>
      </c>
      <c r="C225" s="563"/>
      <c r="D225" s="564">
        <v>6324</v>
      </c>
      <c r="E225" s="159"/>
      <c r="F225" s="159"/>
      <c r="G225" s="159"/>
      <c r="H225" s="159"/>
      <c r="I225" s="159"/>
    </row>
    <row r="227" spans="1:9" ht="60.75" customHeight="1">
      <c r="A227" s="721" t="s">
        <v>659</v>
      </c>
      <c r="B227" s="721"/>
      <c r="C227" s="721"/>
      <c r="D227" s="721"/>
      <c r="E227" s="721"/>
      <c r="F227" s="721"/>
      <c r="G227" s="721"/>
      <c r="H227" s="721"/>
      <c r="I227" s="721"/>
    </row>
    <row r="228" spans="1:9" ht="60.75" customHeight="1">
      <c r="A228" s="159" t="s">
        <v>161</v>
      </c>
      <c r="B228" s="159"/>
      <c r="C228" s="159"/>
      <c r="D228" s="159"/>
      <c r="E228" s="159"/>
      <c r="F228" s="159"/>
      <c r="G228" s="159"/>
      <c r="H228" s="159"/>
      <c r="I228" s="159"/>
    </row>
    <row r="231" spans="1:9" s="67" customFormat="1">
      <c r="A231" s="137" t="s">
        <v>412</v>
      </c>
    </row>
    <row r="233" spans="1:9">
      <c r="A233" s="159"/>
      <c r="B233" s="29" t="s">
        <v>287</v>
      </c>
      <c r="C233" s="29">
        <v>2017</v>
      </c>
      <c r="D233" s="29">
        <v>2018</v>
      </c>
      <c r="E233">
        <v>2019</v>
      </c>
      <c r="F233" s="159"/>
      <c r="G233" s="159"/>
      <c r="H233" s="159"/>
      <c r="I233" s="159"/>
    </row>
    <row r="234" spans="1:9">
      <c r="A234" s="159"/>
      <c r="B234" s="29"/>
      <c r="C234" s="29">
        <v>166</v>
      </c>
      <c r="D234" s="29">
        <v>157</v>
      </c>
      <c r="E234" s="29">
        <v>183</v>
      </c>
      <c r="F234" s="159"/>
      <c r="G234" s="159"/>
      <c r="H234" s="159"/>
      <c r="I234" s="159"/>
    </row>
    <row r="236" spans="1:9">
      <c r="A236" s="159" t="s">
        <v>161</v>
      </c>
      <c r="B236" s="159"/>
      <c r="C236" s="159"/>
      <c r="D236" s="159"/>
      <c r="E236" s="159"/>
      <c r="F236" s="159"/>
      <c r="G236" s="159"/>
      <c r="H236" s="159"/>
      <c r="I236" s="159"/>
    </row>
    <row r="237" spans="1:9" ht="35.25" customHeight="1">
      <c r="A237" s="721" t="s">
        <v>453</v>
      </c>
      <c r="B237" s="721"/>
      <c r="C237" s="721"/>
      <c r="D237" s="721"/>
      <c r="E237" s="721"/>
      <c r="F237" s="721"/>
      <c r="G237" s="721"/>
      <c r="H237" s="721"/>
      <c r="I237" s="721"/>
    </row>
    <row r="239" spans="1:9" s="4" customFormat="1"/>
  </sheetData>
  <sortState ref="B50:E88">
    <sortCondition descending="1" ref="C50"/>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1"/>
  <sheetViews>
    <sheetView zoomScale="70" zoomScaleNormal="70" workbookViewId="0">
      <selection activeCell="J11" sqref="J11"/>
    </sheetView>
  </sheetViews>
  <sheetFormatPr defaultColWidth="8.81640625" defaultRowHeight="14.5"/>
  <cols>
    <col min="2" max="2" width="14.1796875" customWidth="1"/>
    <col min="3" max="3" width="10.453125" customWidth="1"/>
    <col min="4" max="4" width="9.453125" customWidth="1"/>
    <col min="5" max="6" width="11.453125" bestFit="1" customWidth="1"/>
    <col min="7" max="7" width="10.81640625" customWidth="1"/>
    <col min="9" max="19" width="9.26953125" bestFit="1" customWidth="1"/>
    <col min="20" max="20" width="10.1796875" bestFit="1" customWidth="1"/>
  </cols>
  <sheetData>
    <row r="1" spans="1:21" s="67" customFormat="1">
      <c r="A1" s="710" t="s">
        <v>554</v>
      </c>
      <c r="B1" s="710"/>
      <c r="C1" s="710"/>
      <c r="D1" s="710"/>
      <c r="E1" s="710"/>
      <c r="F1" s="710"/>
    </row>
    <row r="3" spans="1:21">
      <c r="A3" s="159"/>
      <c r="B3" s="159"/>
      <c r="C3" s="726">
        <v>2019</v>
      </c>
      <c r="D3" s="726"/>
      <c r="E3" s="726"/>
      <c r="F3" s="726"/>
      <c r="G3" s="16"/>
      <c r="H3" s="16"/>
      <c r="I3" s="16"/>
      <c r="J3" s="16"/>
      <c r="K3" s="16"/>
      <c r="L3" s="16"/>
      <c r="M3" s="16"/>
      <c r="N3" s="16"/>
      <c r="O3" s="159"/>
      <c r="P3" s="159"/>
      <c r="Q3" s="159"/>
      <c r="R3" s="159"/>
      <c r="S3" s="159"/>
      <c r="T3" s="159"/>
      <c r="U3" s="159"/>
    </row>
    <row r="4" spans="1:21" ht="24">
      <c r="A4" s="38"/>
      <c r="B4" s="159"/>
      <c r="C4" s="68" t="s">
        <v>162</v>
      </c>
      <c r="D4" s="68" t="s">
        <v>163</v>
      </c>
      <c r="E4" s="68" t="s">
        <v>164</v>
      </c>
      <c r="F4" s="68" t="s">
        <v>165</v>
      </c>
      <c r="G4" s="64" t="s">
        <v>166</v>
      </c>
      <c r="H4" s="68"/>
      <c r="I4" s="68"/>
      <c r="J4" s="68"/>
      <c r="K4" s="68"/>
      <c r="L4" s="68"/>
      <c r="M4" s="68"/>
      <c r="N4" s="68"/>
      <c r="O4" s="159"/>
      <c r="P4" s="159"/>
      <c r="Q4" s="159"/>
      <c r="R4" s="159"/>
      <c r="S4" s="159"/>
      <c r="T4" s="159"/>
      <c r="U4" s="159"/>
    </row>
    <row r="5" spans="1:21">
      <c r="A5" s="38"/>
      <c r="B5" s="553" t="s">
        <v>53</v>
      </c>
      <c r="C5" s="562">
        <v>1400</v>
      </c>
      <c r="D5" s="562">
        <v>1236</v>
      </c>
      <c r="E5" s="562">
        <v>1216</v>
      </c>
      <c r="F5" s="560">
        <v>1332</v>
      </c>
      <c r="G5" s="562">
        <v>1295</v>
      </c>
      <c r="H5" s="80"/>
      <c r="I5" s="80"/>
      <c r="J5" s="80"/>
      <c r="K5" s="80"/>
      <c r="L5" s="80"/>
      <c r="M5" s="80"/>
      <c r="N5" s="81"/>
      <c r="O5" s="78"/>
      <c r="P5" s="78"/>
      <c r="Q5" s="78"/>
      <c r="R5" s="78"/>
      <c r="S5" s="78"/>
      <c r="T5" s="79"/>
      <c r="U5" s="159"/>
    </row>
    <row r="6" spans="1:21">
      <c r="A6" s="38"/>
      <c r="B6" s="554" t="s">
        <v>35</v>
      </c>
      <c r="C6" s="552">
        <v>909</v>
      </c>
      <c r="D6" s="552">
        <v>899</v>
      </c>
      <c r="E6" s="552">
        <v>878</v>
      </c>
      <c r="F6" s="552">
        <v>972</v>
      </c>
      <c r="G6" s="552">
        <v>914</v>
      </c>
      <c r="H6" s="80"/>
      <c r="I6" s="80"/>
      <c r="J6" s="80"/>
      <c r="K6" s="80"/>
      <c r="L6" s="80"/>
      <c r="M6" s="80"/>
      <c r="N6" s="80"/>
      <c r="O6" s="78"/>
      <c r="P6" s="78"/>
      <c r="Q6" s="78"/>
      <c r="R6" s="78"/>
      <c r="S6" s="78"/>
      <c r="T6" s="78"/>
      <c r="U6" s="159"/>
    </row>
    <row r="7" spans="1:21">
      <c r="A7" s="38"/>
      <c r="B7" s="554" t="s">
        <v>23</v>
      </c>
      <c r="C7" s="552">
        <v>1333</v>
      </c>
      <c r="D7" s="552">
        <v>1233</v>
      </c>
      <c r="E7" s="552">
        <v>1238</v>
      </c>
      <c r="F7" s="552">
        <v>1355</v>
      </c>
      <c r="G7" s="552">
        <v>1290</v>
      </c>
      <c r="H7" s="80"/>
      <c r="I7" s="80"/>
      <c r="J7" s="80"/>
      <c r="K7" s="80"/>
      <c r="L7" s="80"/>
      <c r="M7" s="80"/>
      <c r="N7" s="80"/>
      <c r="O7" s="78"/>
      <c r="P7" s="78"/>
      <c r="Q7" s="78"/>
      <c r="R7" s="78"/>
      <c r="S7" s="78"/>
      <c r="T7" s="78"/>
      <c r="U7" s="159"/>
    </row>
    <row r="8" spans="1:21" s="159" customFormat="1">
      <c r="A8" s="157"/>
      <c r="B8" s="556" t="s">
        <v>22</v>
      </c>
      <c r="C8" s="552">
        <v>1173</v>
      </c>
      <c r="D8" s="552">
        <v>1089</v>
      </c>
      <c r="E8" s="552">
        <v>1094</v>
      </c>
      <c r="F8" s="552">
        <v>1177</v>
      </c>
      <c r="G8" s="552">
        <v>1113</v>
      </c>
      <c r="H8" s="157"/>
      <c r="I8" s="157"/>
      <c r="J8" s="157"/>
      <c r="K8" s="157"/>
      <c r="L8" s="157"/>
      <c r="M8" s="157"/>
      <c r="N8" s="157"/>
      <c r="O8" s="157"/>
      <c r="P8" s="157"/>
      <c r="Q8" s="157"/>
      <c r="R8" s="157"/>
      <c r="S8" s="157"/>
      <c r="T8" s="157"/>
      <c r="U8" s="157"/>
    </row>
    <row r="9" spans="1:21">
      <c r="A9" s="38"/>
      <c r="B9" s="554" t="s">
        <v>32</v>
      </c>
      <c r="C9" s="552">
        <v>1077</v>
      </c>
      <c r="D9" s="552">
        <v>1044</v>
      </c>
      <c r="E9" s="552">
        <v>1039</v>
      </c>
      <c r="F9" s="552">
        <v>1155</v>
      </c>
      <c r="G9" s="552">
        <v>1079</v>
      </c>
      <c r="H9" s="80"/>
      <c r="I9" s="80"/>
      <c r="J9" s="80"/>
      <c r="K9" s="80"/>
      <c r="L9" s="80"/>
      <c r="M9" s="80"/>
      <c r="N9" s="80"/>
      <c r="O9" s="78"/>
      <c r="P9" s="78"/>
      <c r="Q9" s="78"/>
      <c r="R9" s="78"/>
      <c r="S9" s="78"/>
      <c r="T9" s="78"/>
      <c r="U9" s="159"/>
    </row>
    <row r="10" spans="1:21">
      <c r="A10" s="38"/>
      <c r="B10" s="554" t="s">
        <v>31</v>
      </c>
      <c r="C10" s="552">
        <v>783</v>
      </c>
      <c r="D10" s="552">
        <v>712</v>
      </c>
      <c r="E10" s="552">
        <v>697</v>
      </c>
      <c r="F10" s="552">
        <v>839</v>
      </c>
      <c r="G10" s="552">
        <v>750</v>
      </c>
      <c r="H10" s="80"/>
      <c r="I10" s="80"/>
      <c r="J10" s="80"/>
      <c r="K10" s="80"/>
      <c r="L10" s="80"/>
      <c r="M10" s="80"/>
      <c r="N10" s="80"/>
      <c r="O10" s="78"/>
      <c r="P10" s="78"/>
      <c r="Q10" s="78"/>
      <c r="R10" s="78"/>
      <c r="S10" s="78"/>
      <c r="T10" s="78"/>
      <c r="U10" s="159"/>
    </row>
    <row r="11" spans="1:21">
      <c r="A11" s="38"/>
      <c r="B11" s="554" t="s">
        <v>38</v>
      </c>
      <c r="C11" s="552">
        <v>889</v>
      </c>
      <c r="D11" s="552">
        <v>890</v>
      </c>
      <c r="E11" s="552">
        <v>888</v>
      </c>
      <c r="F11" s="552">
        <v>968</v>
      </c>
      <c r="G11" s="552">
        <v>909</v>
      </c>
      <c r="H11" s="80"/>
      <c r="I11" s="80"/>
      <c r="J11" s="80"/>
      <c r="K11" s="80"/>
      <c r="L11" s="80"/>
      <c r="M11" s="80"/>
      <c r="N11" s="80"/>
      <c r="O11" s="78"/>
      <c r="P11" s="78"/>
      <c r="Q11" s="78"/>
      <c r="R11" s="78"/>
      <c r="S11" s="78"/>
      <c r="T11" s="78"/>
      <c r="U11" s="159"/>
    </row>
    <row r="12" spans="1:21">
      <c r="A12" s="38"/>
      <c r="B12" s="554" t="s">
        <v>33</v>
      </c>
      <c r="C12" s="552">
        <v>1537</v>
      </c>
      <c r="D12" s="552">
        <v>1304</v>
      </c>
      <c r="E12" s="552">
        <v>1329</v>
      </c>
      <c r="F12" s="552">
        <v>1405</v>
      </c>
      <c r="G12" s="552">
        <v>1394</v>
      </c>
      <c r="H12" s="80"/>
      <c r="I12" s="80"/>
      <c r="J12" s="80"/>
      <c r="K12" s="80"/>
      <c r="L12" s="80"/>
      <c r="M12" s="80"/>
      <c r="N12" s="80"/>
      <c r="O12" s="78"/>
      <c r="P12" s="78"/>
      <c r="Q12" s="78"/>
      <c r="R12" s="78"/>
      <c r="S12" s="78"/>
      <c r="T12" s="78"/>
      <c r="U12" s="159"/>
    </row>
    <row r="13" spans="1:21">
      <c r="A13" s="38"/>
      <c r="B13" s="554" t="s">
        <v>26</v>
      </c>
      <c r="C13" s="552">
        <v>903</v>
      </c>
      <c r="D13" s="552">
        <v>909</v>
      </c>
      <c r="E13" s="552">
        <v>887</v>
      </c>
      <c r="F13" s="552">
        <v>956</v>
      </c>
      <c r="G13" s="552">
        <v>914</v>
      </c>
      <c r="H13" s="80"/>
      <c r="I13" s="80"/>
      <c r="J13" s="80"/>
      <c r="K13" s="80"/>
      <c r="L13" s="80"/>
      <c r="M13" s="80"/>
      <c r="N13" s="80"/>
      <c r="O13" s="78"/>
      <c r="P13" s="78"/>
      <c r="Q13" s="78"/>
      <c r="R13" s="78"/>
      <c r="S13" s="78"/>
      <c r="T13" s="78"/>
      <c r="U13" s="159"/>
    </row>
    <row r="14" spans="1:21">
      <c r="A14" s="38"/>
      <c r="B14" s="554" t="s">
        <v>36</v>
      </c>
      <c r="C14" s="552">
        <v>1738</v>
      </c>
      <c r="D14" s="552">
        <v>1426</v>
      </c>
      <c r="E14" s="552">
        <v>1383</v>
      </c>
      <c r="F14" s="552">
        <v>1484</v>
      </c>
      <c r="G14" s="552">
        <v>1508</v>
      </c>
      <c r="H14" s="80"/>
      <c r="I14" s="80"/>
      <c r="J14" s="80"/>
      <c r="K14" s="80"/>
      <c r="L14" s="80"/>
      <c r="M14" s="80"/>
      <c r="N14" s="80"/>
      <c r="O14" s="78"/>
      <c r="P14" s="78"/>
      <c r="Q14" s="78"/>
      <c r="R14" s="78"/>
      <c r="S14" s="78"/>
      <c r="T14" s="78"/>
      <c r="U14" s="159"/>
    </row>
    <row r="15" spans="1:21">
      <c r="A15" s="38"/>
      <c r="B15" s="554" t="s">
        <v>18</v>
      </c>
      <c r="C15" s="552">
        <v>1388</v>
      </c>
      <c r="D15" s="552">
        <v>1208</v>
      </c>
      <c r="E15" s="552">
        <v>1173</v>
      </c>
      <c r="F15" s="552">
        <v>1295</v>
      </c>
      <c r="G15" s="552">
        <v>1266</v>
      </c>
      <c r="H15" s="80"/>
      <c r="I15" s="80"/>
      <c r="J15" s="80"/>
      <c r="K15" s="80"/>
      <c r="L15" s="80"/>
      <c r="M15" s="80"/>
      <c r="N15" s="80"/>
      <c r="O15" s="78"/>
      <c r="P15" s="78"/>
      <c r="Q15" s="78"/>
      <c r="R15" s="78"/>
      <c r="S15" s="78"/>
      <c r="T15" s="78"/>
      <c r="U15" s="159"/>
    </row>
    <row r="16" spans="1:21">
      <c r="A16" s="38"/>
      <c r="B16" s="554" t="s">
        <v>29</v>
      </c>
      <c r="C16" s="552">
        <v>1639</v>
      </c>
      <c r="D16" s="552">
        <v>1348</v>
      </c>
      <c r="E16" s="552">
        <v>1296</v>
      </c>
      <c r="F16" s="552">
        <v>1450</v>
      </c>
      <c r="G16" s="552">
        <v>1433</v>
      </c>
      <c r="H16" s="80"/>
      <c r="I16" s="80"/>
      <c r="J16" s="80"/>
      <c r="K16" s="80"/>
      <c r="L16" s="80"/>
      <c r="M16" s="80"/>
      <c r="N16" s="80"/>
      <c r="O16" s="78"/>
      <c r="P16" s="78"/>
      <c r="Q16" s="78"/>
      <c r="R16" s="78"/>
      <c r="S16" s="78"/>
      <c r="T16" s="78"/>
      <c r="U16" s="159"/>
    </row>
    <row r="17" spans="1:20">
      <c r="A17" s="38"/>
      <c r="B17" s="554" t="s">
        <v>25</v>
      </c>
      <c r="C17" s="552">
        <v>1342</v>
      </c>
      <c r="D17" s="552">
        <v>1235</v>
      </c>
      <c r="E17" s="552">
        <v>1216</v>
      </c>
      <c r="F17" s="552">
        <v>1313</v>
      </c>
      <c r="G17" s="552">
        <v>1277</v>
      </c>
      <c r="H17" s="80"/>
      <c r="I17" s="80"/>
      <c r="J17" s="80"/>
      <c r="K17" s="80"/>
      <c r="L17" s="80"/>
      <c r="M17" s="80"/>
      <c r="N17" s="80"/>
      <c r="O17" s="78"/>
      <c r="P17" s="78"/>
      <c r="Q17" s="78"/>
      <c r="R17" s="78"/>
      <c r="S17" s="78"/>
      <c r="T17" s="78"/>
    </row>
    <row r="18" spans="1:20">
      <c r="A18" s="38"/>
      <c r="B18" s="554" t="s">
        <v>24</v>
      </c>
      <c r="C18" s="552">
        <v>1137</v>
      </c>
      <c r="D18" s="552">
        <v>1041</v>
      </c>
      <c r="E18" s="552">
        <v>1033</v>
      </c>
      <c r="F18" s="552">
        <v>1153</v>
      </c>
      <c r="G18" s="552">
        <v>1090</v>
      </c>
      <c r="H18" s="80"/>
      <c r="I18" s="80"/>
      <c r="J18" s="80"/>
      <c r="K18" s="80"/>
      <c r="L18" s="80"/>
      <c r="M18" s="80"/>
      <c r="N18" s="80"/>
      <c r="O18" s="78"/>
      <c r="P18" s="78"/>
      <c r="Q18" s="78"/>
      <c r="R18" s="78"/>
      <c r="S18" s="78"/>
      <c r="T18" s="78"/>
    </row>
    <row r="19" spans="1:20" s="540" customFormat="1">
      <c r="A19" s="555"/>
      <c r="B19" s="540" t="s">
        <v>19</v>
      </c>
      <c r="C19" s="558">
        <v>1904</v>
      </c>
      <c r="D19" s="558">
        <v>1545</v>
      </c>
      <c r="E19" s="558">
        <v>1531</v>
      </c>
      <c r="F19" s="558">
        <v>1692</v>
      </c>
      <c r="G19" s="558">
        <v>1667</v>
      </c>
      <c r="H19" s="374"/>
      <c r="I19" s="374"/>
      <c r="J19" s="374"/>
      <c r="K19" s="374"/>
      <c r="L19" s="374"/>
      <c r="M19" s="374"/>
      <c r="N19" s="374"/>
      <c r="O19" s="557"/>
      <c r="P19" s="557"/>
      <c r="Q19" s="557"/>
      <c r="R19" s="557"/>
      <c r="S19" s="557"/>
      <c r="T19" s="557"/>
    </row>
    <row r="20" spans="1:20">
      <c r="A20" s="38"/>
      <c r="B20" s="554" t="s">
        <v>30</v>
      </c>
      <c r="C20" s="552">
        <v>878</v>
      </c>
      <c r="D20" s="552">
        <v>848</v>
      </c>
      <c r="E20" s="552">
        <v>850</v>
      </c>
      <c r="F20" s="552">
        <v>943</v>
      </c>
      <c r="G20" s="552">
        <v>879</v>
      </c>
      <c r="H20" s="80"/>
      <c r="I20" s="80"/>
      <c r="J20" s="80"/>
      <c r="K20" s="80"/>
      <c r="L20" s="80"/>
      <c r="M20" s="80"/>
      <c r="N20" s="80"/>
      <c r="O20" s="78"/>
      <c r="P20" s="78"/>
      <c r="Q20" s="78"/>
      <c r="R20" s="78"/>
      <c r="S20" s="78"/>
      <c r="T20" s="78"/>
    </row>
    <row r="21" spans="1:20">
      <c r="A21" s="38"/>
      <c r="B21" s="554" t="s">
        <v>37</v>
      </c>
      <c r="C21" s="552">
        <v>1042</v>
      </c>
      <c r="D21" s="552">
        <v>1028</v>
      </c>
      <c r="E21" s="552">
        <v>1003</v>
      </c>
      <c r="F21" s="552">
        <v>1091</v>
      </c>
      <c r="G21" s="552">
        <v>1042</v>
      </c>
      <c r="H21" s="82"/>
      <c r="I21" s="82"/>
      <c r="J21" s="82"/>
      <c r="K21" s="82"/>
      <c r="L21" s="82"/>
      <c r="M21" s="82"/>
      <c r="N21" s="82"/>
      <c r="O21" s="78"/>
      <c r="P21" s="78"/>
      <c r="Q21" s="78"/>
      <c r="R21" s="78"/>
      <c r="S21" s="78"/>
      <c r="T21" s="78"/>
    </row>
    <row r="22" spans="1:20">
      <c r="A22" s="38"/>
      <c r="B22" s="554" t="s">
        <v>34</v>
      </c>
      <c r="C22" s="552">
        <v>1185</v>
      </c>
      <c r="D22" s="552">
        <v>1130</v>
      </c>
      <c r="E22" s="552">
        <v>1042</v>
      </c>
      <c r="F22" s="552">
        <v>1151</v>
      </c>
      <c r="G22" s="552">
        <v>1127</v>
      </c>
      <c r="H22" s="80"/>
      <c r="I22" s="80"/>
      <c r="J22" s="80"/>
      <c r="K22" s="80"/>
      <c r="L22" s="80"/>
      <c r="M22" s="80"/>
      <c r="N22" s="80"/>
      <c r="O22" s="78"/>
      <c r="P22" s="78"/>
      <c r="Q22" s="78"/>
      <c r="R22" s="78"/>
      <c r="S22" s="78"/>
      <c r="T22" s="78"/>
    </row>
    <row r="23" spans="1:20">
      <c r="A23" s="38"/>
      <c r="B23" s="554" t="s">
        <v>20</v>
      </c>
      <c r="C23" s="552">
        <v>2144</v>
      </c>
      <c r="D23" s="552">
        <v>1628</v>
      </c>
      <c r="E23" s="552">
        <v>1516</v>
      </c>
      <c r="F23" s="552">
        <v>1622</v>
      </c>
      <c r="G23" s="552">
        <v>1726</v>
      </c>
      <c r="H23" s="80"/>
      <c r="I23" s="80"/>
      <c r="J23" s="80"/>
      <c r="K23" s="80"/>
      <c r="L23" s="80"/>
      <c r="M23" s="80"/>
      <c r="N23" s="80"/>
      <c r="O23" s="78"/>
      <c r="P23" s="78"/>
      <c r="Q23" s="78"/>
      <c r="R23" s="78"/>
      <c r="S23" s="78"/>
      <c r="T23" s="78"/>
    </row>
    <row r="24" spans="1:20">
      <c r="A24" s="38"/>
      <c r="B24" s="554" t="s">
        <v>21</v>
      </c>
      <c r="C24" s="552">
        <v>956</v>
      </c>
      <c r="D24" s="552">
        <v>918</v>
      </c>
      <c r="E24" s="552">
        <v>873</v>
      </c>
      <c r="F24" s="552">
        <v>971</v>
      </c>
      <c r="G24" s="552">
        <v>930</v>
      </c>
      <c r="H24" s="80"/>
      <c r="I24" s="80"/>
      <c r="J24" s="80"/>
      <c r="K24" s="80"/>
      <c r="L24" s="80"/>
      <c r="M24" s="80"/>
      <c r="N24" s="80"/>
      <c r="O24" s="78"/>
      <c r="P24" s="78"/>
      <c r="Q24" s="78"/>
      <c r="R24" s="78"/>
      <c r="S24" s="78"/>
      <c r="T24" s="78"/>
    </row>
    <row r="25" spans="1:20">
      <c r="A25" s="38"/>
      <c r="B25" s="554" t="s">
        <v>28</v>
      </c>
      <c r="C25" s="552">
        <v>1415</v>
      </c>
      <c r="D25" s="552">
        <v>1313</v>
      </c>
      <c r="E25" s="552">
        <v>1271</v>
      </c>
      <c r="F25" s="552">
        <v>1459</v>
      </c>
      <c r="G25" s="552">
        <v>1365</v>
      </c>
      <c r="H25" s="80"/>
      <c r="I25" s="80"/>
      <c r="J25" s="80"/>
      <c r="K25" s="80"/>
      <c r="L25" s="80"/>
      <c r="M25" s="80"/>
      <c r="N25" s="80"/>
      <c r="O25" s="78"/>
      <c r="P25" s="78"/>
      <c r="Q25" s="78"/>
      <c r="R25" s="78"/>
      <c r="S25" s="78"/>
      <c r="T25" s="78"/>
    </row>
    <row r="26" spans="1:20">
      <c r="A26" s="38"/>
      <c r="B26" s="554" t="s">
        <v>27</v>
      </c>
      <c r="C26" s="552">
        <v>995</v>
      </c>
      <c r="D26" s="552">
        <v>1002</v>
      </c>
      <c r="E26" s="552">
        <v>947</v>
      </c>
      <c r="F26" s="552">
        <v>1052</v>
      </c>
      <c r="G26" s="552">
        <v>999</v>
      </c>
      <c r="H26" s="80"/>
      <c r="I26" s="80"/>
      <c r="J26" s="80"/>
      <c r="K26" s="80"/>
      <c r="L26" s="80"/>
      <c r="M26" s="80"/>
      <c r="N26" s="80"/>
      <c r="O26" s="78"/>
      <c r="P26" s="78"/>
      <c r="Q26" s="78"/>
      <c r="R26" s="78"/>
      <c r="S26" s="78"/>
      <c r="T26" s="78"/>
    </row>
    <row r="27" spans="1:20" s="540" customFormat="1">
      <c r="A27" s="555"/>
      <c r="B27" s="540" t="s">
        <v>19</v>
      </c>
      <c r="C27" s="558">
        <v>1904</v>
      </c>
      <c r="D27" s="558">
        <v>1545</v>
      </c>
      <c r="E27" s="558">
        <v>1531</v>
      </c>
      <c r="F27" s="558">
        <v>1692</v>
      </c>
      <c r="G27" s="558">
        <v>1667</v>
      </c>
      <c r="H27" s="374"/>
      <c r="I27" s="374"/>
      <c r="J27" s="374"/>
      <c r="K27" s="374"/>
      <c r="L27" s="374"/>
      <c r="M27" s="374"/>
      <c r="N27" s="374"/>
      <c r="O27" s="557"/>
      <c r="P27" s="557"/>
      <c r="Q27" s="557"/>
      <c r="R27" s="557"/>
      <c r="S27" s="557"/>
      <c r="T27" s="557"/>
    </row>
    <row r="28" spans="1:20">
      <c r="A28" s="714" t="s">
        <v>167</v>
      </c>
      <c r="B28" s="714"/>
      <c r="C28" s="714"/>
      <c r="D28" s="714"/>
      <c r="E28" s="714"/>
      <c r="F28" s="714"/>
      <c r="G28" s="4"/>
      <c r="H28" s="159"/>
      <c r="I28" s="159"/>
      <c r="J28" s="159"/>
      <c r="K28" s="159"/>
      <c r="L28" s="159"/>
      <c r="M28" s="159"/>
      <c r="N28" s="159"/>
      <c r="O28" s="159"/>
      <c r="P28" s="159"/>
      <c r="Q28" s="159"/>
      <c r="R28" s="159"/>
      <c r="S28" s="159"/>
      <c r="T28" s="159"/>
    </row>
    <row r="29" spans="1:20" ht="38.25" customHeight="1">
      <c r="A29" s="714" t="s">
        <v>291</v>
      </c>
      <c r="B29" s="714"/>
      <c r="C29" s="714"/>
      <c r="D29" s="714"/>
      <c r="E29" s="714"/>
      <c r="F29" s="714"/>
      <c r="G29" s="159"/>
      <c r="H29" s="159"/>
      <c r="I29" s="159"/>
      <c r="J29" s="159"/>
      <c r="K29" s="159"/>
      <c r="L29" s="159"/>
      <c r="M29" s="159"/>
      <c r="N29" s="159"/>
      <c r="O29" s="159"/>
      <c r="P29" s="159"/>
      <c r="Q29" s="159"/>
      <c r="R29" s="159"/>
      <c r="S29" s="159"/>
      <c r="T29" s="159"/>
    </row>
    <row r="30" spans="1:20">
      <c r="A30" s="178"/>
      <c r="B30" s="178"/>
      <c r="C30" s="178"/>
      <c r="D30" s="178"/>
      <c r="E30" s="178"/>
      <c r="F30" s="178"/>
      <c r="G30" s="159"/>
      <c r="H30" s="159"/>
      <c r="I30" s="159"/>
      <c r="J30" s="159"/>
      <c r="K30" s="159"/>
      <c r="L30" s="159"/>
      <c r="M30" s="159"/>
      <c r="N30" s="159"/>
      <c r="O30" s="159"/>
      <c r="P30" s="159"/>
      <c r="Q30" s="159"/>
      <c r="R30" s="159"/>
      <c r="S30" s="159"/>
      <c r="T30" s="159"/>
    </row>
    <row r="31" spans="1:20" s="67" customFormat="1">
      <c r="A31" s="710" t="s">
        <v>555</v>
      </c>
      <c r="B31" s="710"/>
      <c r="C31" s="710"/>
      <c r="D31" s="710"/>
      <c r="E31" s="710"/>
      <c r="F31" s="710"/>
    </row>
    <row r="32" spans="1:20">
      <c r="A32" s="178"/>
      <c r="B32" s="178"/>
      <c r="C32" s="178"/>
      <c r="D32" s="178"/>
      <c r="E32" s="178"/>
      <c r="F32" s="178"/>
      <c r="G32" s="159"/>
      <c r="H32" s="159"/>
      <c r="I32" s="159"/>
      <c r="J32" s="159"/>
      <c r="K32" s="159"/>
      <c r="L32" s="159"/>
      <c r="M32" s="159"/>
      <c r="N32" s="159"/>
      <c r="O32" s="159"/>
      <c r="P32" s="159"/>
      <c r="Q32" s="159"/>
      <c r="R32" s="159"/>
      <c r="S32" s="159"/>
      <c r="T32" s="159"/>
    </row>
    <row r="33" spans="1:20">
      <c r="A33" s="38"/>
      <c r="B33" s="159"/>
      <c r="C33" s="68"/>
      <c r="D33" s="68"/>
      <c r="E33" s="68"/>
      <c r="F33" s="68"/>
      <c r="G33" s="68"/>
      <c r="H33" s="68"/>
      <c r="I33" s="68"/>
      <c r="J33" s="68"/>
      <c r="K33" s="68"/>
      <c r="L33" s="68"/>
      <c r="M33" s="68"/>
      <c r="N33" s="68"/>
      <c r="O33" s="159"/>
      <c r="P33" s="159"/>
      <c r="Q33" s="159"/>
      <c r="R33" s="159"/>
      <c r="S33" s="159"/>
      <c r="T33" s="159"/>
    </row>
    <row r="34" spans="1:20" ht="24">
      <c r="A34" s="38"/>
      <c r="B34" s="29"/>
      <c r="C34" s="84" t="s">
        <v>162</v>
      </c>
      <c r="D34" s="85" t="s">
        <v>163</v>
      </c>
      <c r="E34" s="85" t="s">
        <v>164</v>
      </c>
      <c r="F34" s="68" t="s">
        <v>165</v>
      </c>
      <c r="G34" s="100" t="s">
        <v>168</v>
      </c>
      <c r="H34" s="82"/>
      <c r="I34" s="82"/>
      <c r="J34" s="82"/>
      <c r="K34" s="82"/>
      <c r="L34" s="82"/>
      <c r="M34" s="82"/>
      <c r="N34" s="82"/>
      <c r="O34" s="78"/>
      <c r="P34" s="78"/>
      <c r="Q34" s="78"/>
      <c r="R34" s="78"/>
      <c r="S34" s="78"/>
      <c r="T34" s="78"/>
    </row>
    <row r="35" spans="1:20">
      <c r="A35" s="38"/>
      <c r="B35" s="182">
        <v>2017</v>
      </c>
      <c r="C35" s="80">
        <v>1767</v>
      </c>
      <c r="D35" s="80">
        <v>1527</v>
      </c>
      <c r="E35" s="80">
        <v>1465</v>
      </c>
      <c r="F35" s="80">
        <v>1580</v>
      </c>
      <c r="G35" s="80">
        <v>1584</v>
      </c>
      <c r="H35" s="80"/>
      <c r="I35" s="80"/>
      <c r="J35" s="80"/>
      <c r="K35" s="80"/>
      <c r="L35" s="80"/>
      <c r="M35" s="80"/>
      <c r="N35" s="80"/>
      <c r="O35" s="78"/>
      <c r="P35" s="78"/>
      <c r="Q35" s="78"/>
      <c r="R35" s="78"/>
      <c r="S35" s="78"/>
      <c r="T35" s="78"/>
    </row>
    <row r="36" spans="1:20">
      <c r="A36" s="38"/>
      <c r="B36" s="182">
        <v>2018</v>
      </c>
      <c r="C36" s="83">
        <v>1804</v>
      </c>
      <c r="D36" s="83">
        <v>1497</v>
      </c>
      <c r="E36" s="80">
        <v>1470</v>
      </c>
      <c r="F36" s="80">
        <v>1620</v>
      </c>
      <c r="G36" s="80">
        <v>1598</v>
      </c>
      <c r="H36" s="80"/>
      <c r="I36" s="80"/>
      <c r="J36" s="80"/>
      <c r="K36" s="80"/>
      <c r="L36" s="80"/>
      <c r="M36" s="80"/>
      <c r="N36" s="80"/>
      <c r="O36" s="78"/>
      <c r="P36" s="78"/>
      <c r="Q36" s="78"/>
      <c r="R36" s="78"/>
      <c r="S36" s="78"/>
      <c r="T36" s="78"/>
    </row>
    <row r="37" spans="1:20">
      <c r="A37" s="38"/>
      <c r="B37" s="285">
        <v>2019</v>
      </c>
      <c r="C37" s="559">
        <v>1904</v>
      </c>
      <c r="D37" s="559">
        <v>1545</v>
      </c>
      <c r="E37" s="559">
        <v>1531</v>
      </c>
      <c r="F37" s="559">
        <v>1692</v>
      </c>
      <c r="G37" s="559">
        <v>1667</v>
      </c>
      <c r="H37" s="80"/>
      <c r="I37" s="80"/>
      <c r="J37" s="80"/>
      <c r="K37" s="80"/>
      <c r="L37" s="80"/>
      <c r="M37" s="80"/>
      <c r="N37" s="80"/>
      <c r="O37" s="78"/>
      <c r="P37" s="78"/>
      <c r="Q37" s="78"/>
      <c r="R37" s="78"/>
      <c r="S37" s="78"/>
      <c r="T37" s="78"/>
    </row>
    <row r="38" spans="1:20">
      <c r="A38" s="178"/>
      <c r="B38" s="178"/>
      <c r="C38" s="178"/>
      <c r="D38" s="178"/>
      <c r="E38" s="178"/>
      <c r="F38" s="178"/>
      <c r="G38" s="159"/>
      <c r="H38" s="159"/>
      <c r="I38" s="159"/>
      <c r="J38" s="159"/>
      <c r="K38" s="159"/>
      <c r="L38" s="159"/>
      <c r="M38" s="159"/>
      <c r="N38" s="159"/>
      <c r="O38" s="159"/>
      <c r="P38" s="159"/>
      <c r="Q38" s="159"/>
      <c r="R38" s="159"/>
      <c r="S38" s="159"/>
      <c r="T38" s="159"/>
    </row>
    <row r="39" spans="1:20">
      <c r="A39" s="714" t="s">
        <v>167</v>
      </c>
      <c r="B39" s="714"/>
      <c r="C39" s="714"/>
      <c r="D39" s="714"/>
      <c r="E39" s="714"/>
      <c r="F39" s="714"/>
      <c r="G39" s="4"/>
      <c r="H39" s="159"/>
      <c r="I39" s="159"/>
      <c r="J39" s="159"/>
      <c r="K39" s="159"/>
      <c r="L39" s="159"/>
      <c r="M39" s="159"/>
      <c r="N39" s="159"/>
      <c r="O39" s="159"/>
      <c r="P39" s="159"/>
      <c r="Q39" s="159"/>
      <c r="R39" s="159"/>
      <c r="S39" s="159"/>
      <c r="T39" s="159"/>
    </row>
    <row r="40" spans="1:20" ht="38.25" customHeight="1">
      <c r="A40" s="714" t="s">
        <v>291</v>
      </c>
      <c r="B40" s="714"/>
      <c r="C40" s="714"/>
      <c r="D40" s="714"/>
      <c r="E40" s="714"/>
      <c r="F40" s="714"/>
      <c r="G40" s="159"/>
      <c r="H40" s="159"/>
      <c r="I40" s="159"/>
      <c r="J40" s="159"/>
      <c r="K40" s="159"/>
      <c r="L40" s="159"/>
      <c r="M40" s="159"/>
      <c r="N40" s="159"/>
      <c r="O40" s="159"/>
      <c r="P40" s="159"/>
      <c r="Q40" s="159"/>
      <c r="R40" s="159"/>
      <c r="S40" s="159"/>
      <c r="T40" s="159"/>
    </row>
    <row r="43" spans="1:20" s="67" customFormat="1">
      <c r="A43" s="710" t="s">
        <v>556</v>
      </c>
      <c r="B43" s="710"/>
      <c r="C43" s="710"/>
      <c r="D43" s="710"/>
      <c r="E43" s="710"/>
      <c r="F43" s="710"/>
    </row>
    <row r="44" spans="1:20" s="203" customFormat="1"/>
    <row r="45" spans="1:20" s="203" customFormat="1">
      <c r="C45" s="727">
        <v>2019</v>
      </c>
      <c r="D45" s="727"/>
      <c r="E45" s="727"/>
      <c r="F45" s="727">
        <v>2020</v>
      </c>
      <c r="G45" s="727"/>
      <c r="H45" s="727"/>
      <c r="I45" s="727"/>
      <c r="J45" s="727"/>
      <c r="K45" s="727"/>
      <c r="L45" s="727"/>
      <c r="M45" s="727"/>
      <c r="N45" s="727"/>
    </row>
    <row r="46" spans="1:20" s="203" customFormat="1">
      <c r="B46" s="570"/>
      <c r="C46" s="571" t="s">
        <v>172</v>
      </c>
      <c r="D46" s="571" t="s">
        <v>173</v>
      </c>
      <c r="E46" s="572" t="s">
        <v>174</v>
      </c>
      <c r="F46" s="571" t="s">
        <v>175</v>
      </c>
      <c r="G46" s="572" t="s">
        <v>176</v>
      </c>
      <c r="H46" s="572" t="s">
        <v>177</v>
      </c>
      <c r="I46" s="572" t="s">
        <v>178</v>
      </c>
      <c r="J46" s="571" t="s">
        <v>179</v>
      </c>
      <c r="K46" s="572" t="s">
        <v>643</v>
      </c>
      <c r="L46" s="572" t="s">
        <v>169</v>
      </c>
      <c r="M46" s="571" t="s">
        <v>170</v>
      </c>
      <c r="N46" s="571" t="s">
        <v>171</v>
      </c>
    </row>
    <row r="47" spans="1:20" s="203" customFormat="1">
      <c r="A47" s="39"/>
      <c r="B47" s="573" t="s">
        <v>35</v>
      </c>
      <c r="C47" s="574">
        <v>4.8000000000000001E-2</v>
      </c>
      <c r="D47" s="574">
        <v>0.05</v>
      </c>
      <c r="E47" s="574">
        <v>5.5E-2</v>
      </c>
      <c r="F47" s="574">
        <v>6.8000000000000005E-2</v>
      </c>
      <c r="G47" s="574">
        <v>6.4000000000000001E-2</v>
      </c>
      <c r="H47" s="574">
        <v>5.7000000000000002E-2</v>
      </c>
      <c r="I47" s="574">
        <v>0.33800000000000002</v>
      </c>
      <c r="J47" s="575">
        <v>0.32500000000000001</v>
      </c>
      <c r="K47" s="574">
        <v>0.34399999999999997</v>
      </c>
      <c r="L47" s="574">
        <v>0.245</v>
      </c>
      <c r="M47" s="576">
        <v>0.17899999999999999</v>
      </c>
      <c r="N47" s="574">
        <v>0.10100000000000001</v>
      </c>
    </row>
    <row r="48" spans="1:20" s="203" customFormat="1">
      <c r="A48" s="39"/>
      <c r="B48" s="573" t="s">
        <v>23</v>
      </c>
      <c r="C48" s="574">
        <v>2.9000000000000001E-2</v>
      </c>
      <c r="D48" s="574">
        <v>2.8000000000000001E-2</v>
      </c>
      <c r="E48" s="574">
        <v>2.8000000000000001E-2</v>
      </c>
      <c r="F48" s="574">
        <v>3.5000000000000003E-2</v>
      </c>
      <c r="G48" s="574">
        <v>3.4000000000000002E-2</v>
      </c>
      <c r="H48" s="574">
        <v>0.03</v>
      </c>
      <c r="I48" s="574">
        <v>0.155</v>
      </c>
      <c r="J48" s="575">
        <v>0.14899999999999999</v>
      </c>
      <c r="K48" s="574">
        <v>0.16500000000000001</v>
      </c>
      <c r="L48" s="575">
        <v>0.14399999999999999</v>
      </c>
      <c r="M48" s="574">
        <v>0.112</v>
      </c>
      <c r="N48" s="574">
        <v>6.5000000000000002E-2</v>
      </c>
    </row>
    <row r="49" spans="1:14" s="203" customFormat="1">
      <c r="A49" s="39"/>
      <c r="B49" s="573" t="s">
        <v>22</v>
      </c>
      <c r="C49" s="574">
        <v>3.2000000000000001E-2</v>
      </c>
      <c r="D49" s="574">
        <v>3.2000000000000001E-2</v>
      </c>
      <c r="E49" s="574">
        <v>3.2000000000000001E-2</v>
      </c>
      <c r="F49" s="574">
        <v>3.9E-2</v>
      </c>
      <c r="G49" s="574">
        <v>3.6999999999999998E-2</v>
      </c>
      <c r="H49" s="574">
        <v>3.2000000000000001E-2</v>
      </c>
      <c r="I49" s="574">
        <v>0.13400000000000001</v>
      </c>
      <c r="J49" s="575">
        <v>0.127</v>
      </c>
      <c r="K49" s="574">
        <v>0.14000000000000001</v>
      </c>
      <c r="L49" s="575">
        <v>0.123</v>
      </c>
      <c r="M49" s="574">
        <v>9.2999999999999999E-2</v>
      </c>
      <c r="N49" s="574">
        <v>5.1999999999999998E-2</v>
      </c>
    </row>
    <row r="50" spans="1:14" s="203" customFormat="1">
      <c r="A50" s="39"/>
      <c r="B50" s="573" t="s">
        <v>41</v>
      </c>
      <c r="C50" s="574">
        <v>0.04</v>
      </c>
      <c r="D50" s="574">
        <v>0.04</v>
      </c>
      <c r="E50" s="574">
        <v>4.1000000000000002E-2</v>
      </c>
      <c r="F50" s="574">
        <v>4.8000000000000001E-2</v>
      </c>
      <c r="G50" s="574">
        <v>4.5999999999999999E-2</v>
      </c>
      <c r="H50" s="574">
        <v>0.04</v>
      </c>
      <c r="I50" s="574">
        <v>0.16200000000000001</v>
      </c>
      <c r="J50" s="575">
        <v>0.152</v>
      </c>
      <c r="K50" s="574">
        <v>0.16600000000000001</v>
      </c>
      <c r="L50" s="575">
        <v>0.14499999999999999</v>
      </c>
      <c r="M50" s="574">
        <v>0.113</v>
      </c>
      <c r="N50" s="574">
        <v>6.5000000000000002E-2</v>
      </c>
    </row>
    <row r="51" spans="1:14" s="203" customFormat="1">
      <c r="A51" s="39"/>
      <c r="B51" s="573" t="s">
        <v>42</v>
      </c>
      <c r="C51" s="574">
        <v>5.6000000000000001E-2</v>
      </c>
      <c r="D51" s="574">
        <v>8.6999999999999994E-2</v>
      </c>
      <c r="E51" s="574">
        <v>0.105</v>
      </c>
      <c r="F51" s="574">
        <v>0.13600000000000001</v>
      </c>
      <c r="G51" s="574">
        <v>0.121</v>
      </c>
      <c r="H51" s="574">
        <v>0.109</v>
      </c>
      <c r="I51" s="574">
        <v>0.26900000000000002</v>
      </c>
      <c r="J51" s="575">
        <v>0.22600000000000001</v>
      </c>
      <c r="K51" s="574">
        <v>0.20200000000000001</v>
      </c>
      <c r="L51" s="575">
        <v>0.153</v>
      </c>
      <c r="M51" s="574">
        <v>0.112</v>
      </c>
      <c r="N51" s="574">
        <v>6.8000000000000005E-2</v>
      </c>
    </row>
    <row r="52" spans="1:14" s="203" customFormat="1">
      <c r="A52" s="39"/>
      <c r="B52" s="573" t="s">
        <v>44</v>
      </c>
      <c r="C52" s="574">
        <v>0.05</v>
      </c>
      <c r="D52" s="574">
        <v>5.2999999999999999E-2</v>
      </c>
      <c r="E52" s="574">
        <v>0.06</v>
      </c>
      <c r="F52" s="574">
        <v>7.2999999999999995E-2</v>
      </c>
      <c r="G52" s="574">
        <v>6.8000000000000005E-2</v>
      </c>
      <c r="H52" s="574">
        <v>0.06</v>
      </c>
      <c r="I52" s="574">
        <v>0.16500000000000001</v>
      </c>
      <c r="J52" s="575">
        <v>0.151</v>
      </c>
      <c r="K52" s="574">
        <v>0.16700000000000001</v>
      </c>
      <c r="L52" s="575">
        <v>0.151</v>
      </c>
      <c r="M52" s="574">
        <v>0.115</v>
      </c>
      <c r="N52" s="574">
        <v>6.7000000000000004E-2</v>
      </c>
    </row>
    <row r="53" spans="1:14" s="203" customFormat="1">
      <c r="A53" s="39"/>
      <c r="B53" s="573" t="s">
        <v>43</v>
      </c>
      <c r="C53" s="574">
        <v>4.3999999999999997E-2</v>
      </c>
      <c r="D53" s="574">
        <v>4.3999999999999997E-2</v>
      </c>
      <c r="E53" s="574">
        <v>4.4999999999999998E-2</v>
      </c>
      <c r="F53" s="574">
        <v>5.2999999999999999E-2</v>
      </c>
      <c r="G53" s="574">
        <v>0.05</v>
      </c>
      <c r="H53" s="574">
        <v>4.5999999999999999E-2</v>
      </c>
      <c r="I53" s="574">
        <v>0.16800000000000001</v>
      </c>
      <c r="J53" s="575">
        <v>0.16600000000000001</v>
      </c>
      <c r="K53" s="574">
        <v>0.189</v>
      </c>
      <c r="L53" s="575">
        <v>0.17199999999999999</v>
      </c>
      <c r="M53" s="574">
        <v>0.13800000000000001</v>
      </c>
      <c r="N53" s="574">
        <v>8.4000000000000005E-2</v>
      </c>
    </row>
    <row r="54" spans="1:14" s="203" customFormat="1">
      <c r="A54" s="39"/>
      <c r="B54" s="573" t="s">
        <v>40</v>
      </c>
      <c r="C54" s="574">
        <v>3.5000000000000003E-2</v>
      </c>
      <c r="D54" s="574">
        <v>3.5999999999999997E-2</v>
      </c>
      <c r="E54" s="574">
        <v>3.7999999999999999E-2</v>
      </c>
      <c r="F54" s="574">
        <v>4.5999999999999999E-2</v>
      </c>
      <c r="G54" s="574">
        <v>4.2999999999999997E-2</v>
      </c>
      <c r="H54" s="574">
        <v>3.6999999999999998E-2</v>
      </c>
      <c r="I54" s="574">
        <v>0.158</v>
      </c>
      <c r="J54" s="575">
        <v>0.14499999999999999</v>
      </c>
      <c r="K54" s="574">
        <v>0.157</v>
      </c>
      <c r="L54" s="575">
        <v>0.13400000000000001</v>
      </c>
      <c r="M54" s="574">
        <v>0.10199999999999999</v>
      </c>
      <c r="N54" s="574">
        <v>5.7000000000000002E-2</v>
      </c>
    </row>
    <row r="55" spans="1:14" s="203" customFormat="1">
      <c r="A55" s="39"/>
      <c r="B55" s="573" t="s">
        <v>39</v>
      </c>
      <c r="C55" s="574">
        <v>3.2000000000000001E-2</v>
      </c>
      <c r="D55" s="574">
        <v>3.2000000000000001E-2</v>
      </c>
      <c r="E55" s="574">
        <v>3.2000000000000001E-2</v>
      </c>
      <c r="F55" s="574">
        <v>3.7999999999999999E-2</v>
      </c>
      <c r="G55" s="574">
        <v>3.5999999999999997E-2</v>
      </c>
      <c r="H55" s="574">
        <v>3.3000000000000002E-2</v>
      </c>
      <c r="I55" s="574">
        <v>0.16</v>
      </c>
      <c r="J55" s="575">
        <v>0.158</v>
      </c>
      <c r="K55" s="574">
        <v>0.17799999999999999</v>
      </c>
      <c r="L55" s="575">
        <v>0.16</v>
      </c>
      <c r="M55" s="574">
        <v>0.126</v>
      </c>
      <c r="N55" s="574">
        <v>7.5999999999999998E-2</v>
      </c>
    </row>
    <row r="56" spans="1:14" s="203" customFormat="1">
      <c r="A56" s="39"/>
      <c r="B56" s="573" t="s">
        <v>18</v>
      </c>
      <c r="C56" s="574">
        <v>2.5999999999999999E-2</v>
      </c>
      <c r="D56" s="574">
        <v>2.5999999999999999E-2</v>
      </c>
      <c r="E56" s="574">
        <v>2.7E-2</v>
      </c>
      <c r="F56" s="574">
        <v>3.5000000000000003E-2</v>
      </c>
      <c r="G56" s="574">
        <v>3.4000000000000002E-2</v>
      </c>
      <c r="H56" s="574">
        <v>2.9000000000000001E-2</v>
      </c>
      <c r="I56" s="574">
        <v>0.123</v>
      </c>
      <c r="J56" s="575">
        <v>0.113</v>
      </c>
      <c r="K56" s="574">
        <v>0.124</v>
      </c>
      <c r="L56" s="575">
        <v>0.107</v>
      </c>
      <c r="M56" s="574">
        <v>8.1000000000000003E-2</v>
      </c>
      <c r="N56" s="574">
        <v>4.4999999999999998E-2</v>
      </c>
    </row>
    <row r="57" spans="1:14" s="203" customFormat="1">
      <c r="A57" s="39"/>
      <c r="B57" s="573" t="s">
        <v>29</v>
      </c>
      <c r="C57" s="574">
        <v>3.1E-2</v>
      </c>
      <c r="D57" s="574">
        <v>0.03</v>
      </c>
      <c r="E57" s="574">
        <v>3.1E-2</v>
      </c>
      <c r="F57" s="574">
        <v>3.9E-2</v>
      </c>
      <c r="G57" s="574">
        <v>3.5999999999999997E-2</v>
      </c>
      <c r="H57" s="574">
        <v>3.1E-2</v>
      </c>
      <c r="I57" s="574">
        <v>0.109</v>
      </c>
      <c r="J57" s="575">
        <v>0.106</v>
      </c>
      <c r="K57" s="574">
        <v>0.124</v>
      </c>
      <c r="L57" s="575">
        <v>0.114</v>
      </c>
      <c r="M57" s="574">
        <v>8.6999999999999994E-2</v>
      </c>
      <c r="N57" s="574">
        <v>5.0999999999999997E-2</v>
      </c>
    </row>
    <row r="58" spans="1:14" s="203" customFormat="1">
      <c r="A58" s="39"/>
      <c r="B58" s="573" t="s">
        <v>25</v>
      </c>
      <c r="C58" s="574">
        <v>0.03</v>
      </c>
      <c r="D58" s="574">
        <v>0.03</v>
      </c>
      <c r="E58" s="574">
        <v>0.03</v>
      </c>
      <c r="F58" s="574">
        <v>3.6999999999999998E-2</v>
      </c>
      <c r="G58" s="574">
        <v>3.5999999999999997E-2</v>
      </c>
      <c r="H58" s="574">
        <v>3.2000000000000001E-2</v>
      </c>
      <c r="I58" s="574">
        <v>0.14199999999999999</v>
      </c>
      <c r="J58" s="575">
        <v>0.13500000000000001</v>
      </c>
      <c r="K58" s="574">
        <v>0.14899999999999999</v>
      </c>
      <c r="L58" s="575">
        <v>0.13200000000000001</v>
      </c>
      <c r="M58" s="574">
        <v>0.10199999999999999</v>
      </c>
      <c r="N58" s="574">
        <v>5.8999999999999997E-2</v>
      </c>
    </row>
    <row r="59" spans="1:14" s="203" customFormat="1">
      <c r="A59" s="39"/>
      <c r="B59" s="573" t="s">
        <v>24</v>
      </c>
      <c r="C59" s="574">
        <v>0.03</v>
      </c>
      <c r="D59" s="574">
        <v>3.1E-2</v>
      </c>
      <c r="E59" s="574">
        <v>3.2000000000000001E-2</v>
      </c>
      <c r="F59" s="574">
        <v>3.9E-2</v>
      </c>
      <c r="G59" s="574">
        <v>3.7999999999999999E-2</v>
      </c>
      <c r="H59" s="574">
        <v>3.3000000000000002E-2</v>
      </c>
      <c r="I59" s="574">
        <v>0.156</v>
      </c>
      <c r="J59" s="575">
        <v>0.14199999999999999</v>
      </c>
      <c r="K59" s="574">
        <v>0.154</v>
      </c>
      <c r="L59" s="575">
        <v>0.129</v>
      </c>
      <c r="M59" s="574">
        <v>9.9000000000000005E-2</v>
      </c>
      <c r="N59" s="574">
        <v>5.7000000000000002E-2</v>
      </c>
    </row>
    <row r="60" spans="1:14" s="540" customFormat="1">
      <c r="A60" s="577"/>
      <c r="B60" s="577" t="s">
        <v>19</v>
      </c>
      <c r="C60" s="391">
        <v>2.7E-2</v>
      </c>
      <c r="D60" s="391">
        <v>2.7E-2</v>
      </c>
      <c r="E60" s="391">
        <v>2.8000000000000001E-2</v>
      </c>
      <c r="F60" s="391">
        <v>3.4000000000000002E-2</v>
      </c>
      <c r="G60" s="391">
        <v>3.3000000000000002E-2</v>
      </c>
      <c r="H60" s="391">
        <v>2.9000000000000001E-2</v>
      </c>
      <c r="I60" s="391">
        <v>0.13</v>
      </c>
      <c r="J60" s="392">
        <v>0.122</v>
      </c>
      <c r="K60" s="391">
        <v>0.13500000000000001</v>
      </c>
      <c r="L60" s="392">
        <v>0.115</v>
      </c>
      <c r="M60" s="391">
        <v>8.8999999999999996E-2</v>
      </c>
      <c r="N60" s="391">
        <v>0.05</v>
      </c>
    </row>
    <row r="61" spans="1:14" s="203" customFormat="1">
      <c r="A61" s="39"/>
      <c r="B61" s="573" t="s">
        <v>30</v>
      </c>
      <c r="C61" s="574">
        <v>3.4000000000000002E-2</v>
      </c>
      <c r="D61" s="574">
        <v>3.5999999999999997E-2</v>
      </c>
      <c r="E61" s="574">
        <v>3.7999999999999999E-2</v>
      </c>
      <c r="F61" s="574">
        <v>4.8000000000000001E-2</v>
      </c>
      <c r="G61" s="574">
        <v>4.5999999999999999E-2</v>
      </c>
      <c r="H61" s="574">
        <v>0.04</v>
      </c>
      <c r="I61" s="574">
        <v>0.17299999999999999</v>
      </c>
      <c r="J61" s="575">
        <v>0.156</v>
      </c>
      <c r="K61" s="574">
        <v>0.16600000000000001</v>
      </c>
      <c r="L61" s="575">
        <v>0.13500000000000001</v>
      </c>
      <c r="M61" s="574">
        <v>0.10299999999999999</v>
      </c>
      <c r="N61" s="574">
        <v>5.8000000000000003E-2</v>
      </c>
    </row>
    <row r="62" spans="1:14" s="554" customFormat="1">
      <c r="A62" s="573"/>
      <c r="B62" s="573" t="s">
        <v>37</v>
      </c>
      <c r="C62" s="574">
        <v>4.1000000000000002E-2</v>
      </c>
      <c r="D62" s="574">
        <v>4.1000000000000002E-2</v>
      </c>
      <c r="E62" s="574">
        <v>4.2999999999999997E-2</v>
      </c>
      <c r="F62" s="574">
        <v>5.3999999999999999E-2</v>
      </c>
      <c r="G62" s="574">
        <v>5.0999999999999997E-2</v>
      </c>
      <c r="H62" s="574">
        <v>4.5999999999999999E-2</v>
      </c>
      <c r="I62" s="574">
        <v>0.19800000000000001</v>
      </c>
      <c r="J62" s="575">
        <v>0.188</v>
      </c>
      <c r="K62" s="574">
        <v>0.20599999999999999</v>
      </c>
      <c r="L62" s="575">
        <v>0.182</v>
      </c>
      <c r="M62" s="574">
        <v>0.14399999999999999</v>
      </c>
      <c r="N62" s="574">
        <v>8.5999999999999993E-2</v>
      </c>
    </row>
    <row r="63" spans="1:14" s="203" customFormat="1">
      <c r="A63" s="39"/>
      <c r="B63" s="573" t="s">
        <v>34</v>
      </c>
      <c r="C63" s="574">
        <v>4.7E-2</v>
      </c>
      <c r="D63" s="574">
        <v>4.7E-2</v>
      </c>
      <c r="E63" s="574">
        <v>5.2999999999999999E-2</v>
      </c>
      <c r="F63" s="574">
        <v>6.2E-2</v>
      </c>
      <c r="G63" s="574">
        <v>5.8000000000000003E-2</v>
      </c>
      <c r="H63" s="574">
        <v>5.0999999999999997E-2</v>
      </c>
      <c r="I63" s="574">
        <v>0.14399999999999999</v>
      </c>
      <c r="J63" s="575">
        <v>0.13300000000000001</v>
      </c>
      <c r="K63" s="574">
        <v>0.14899999999999999</v>
      </c>
      <c r="L63" s="575">
        <v>0.13700000000000001</v>
      </c>
      <c r="M63" s="574">
        <v>0.107</v>
      </c>
      <c r="N63" s="574">
        <v>6.2E-2</v>
      </c>
    </row>
    <row r="64" spans="1:14" s="203" customFormat="1">
      <c r="A64" s="39"/>
      <c r="B64" s="573" t="s">
        <v>20</v>
      </c>
      <c r="C64" s="574">
        <v>2.9000000000000001E-2</v>
      </c>
      <c r="D64" s="574">
        <v>2.9000000000000001E-2</v>
      </c>
      <c r="E64" s="574">
        <v>0.03</v>
      </c>
      <c r="F64" s="574">
        <v>3.5999999999999997E-2</v>
      </c>
      <c r="G64" s="574">
        <v>3.5000000000000003E-2</v>
      </c>
      <c r="H64" s="574">
        <v>3.1E-2</v>
      </c>
      <c r="I64" s="574">
        <v>0.124</v>
      </c>
      <c r="J64" s="575">
        <v>0.11799999999999999</v>
      </c>
      <c r="K64" s="574">
        <v>0.13200000000000001</v>
      </c>
      <c r="L64" s="575">
        <v>0.11600000000000001</v>
      </c>
      <c r="M64" s="574">
        <v>8.8999999999999996E-2</v>
      </c>
      <c r="N64" s="574">
        <v>5.0999999999999997E-2</v>
      </c>
    </row>
    <row r="65" spans="1:17" s="203" customFormat="1">
      <c r="A65" s="39"/>
      <c r="B65" s="573" t="s">
        <v>21</v>
      </c>
      <c r="C65" s="574">
        <v>3.2000000000000001E-2</v>
      </c>
      <c r="D65" s="574">
        <v>3.2000000000000001E-2</v>
      </c>
      <c r="E65" s="574">
        <v>3.5999999999999997E-2</v>
      </c>
      <c r="F65" s="574">
        <v>4.5999999999999999E-2</v>
      </c>
      <c r="G65" s="574">
        <v>4.3999999999999997E-2</v>
      </c>
      <c r="H65" s="574">
        <v>3.9E-2</v>
      </c>
      <c r="I65" s="574">
        <v>0.17100000000000001</v>
      </c>
      <c r="J65" s="575">
        <v>0.15</v>
      </c>
      <c r="K65" s="574">
        <v>0.158</v>
      </c>
      <c r="L65" s="575">
        <v>0.13400000000000001</v>
      </c>
      <c r="M65" s="574">
        <v>0.10299999999999999</v>
      </c>
      <c r="N65" s="574">
        <v>5.7000000000000002E-2</v>
      </c>
    </row>
    <row r="66" spans="1:17" s="203" customFormat="1">
      <c r="A66" s="39"/>
      <c r="B66" s="573" t="s">
        <v>28</v>
      </c>
      <c r="C66" s="574">
        <v>3.5999999999999997E-2</v>
      </c>
      <c r="D66" s="574">
        <v>3.5000000000000003E-2</v>
      </c>
      <c r="E66" s="574">
        <v>3.6999999999999998E-2</v>
      </c>
      <c r="F66" s="574">
        <v>4.4999999999999998E-2</v>
      </c>
      <c r="G66" s="574">
        <v>4.2999999999999997E-2</v>
      </c>
      <c r="H66" s="574">
        <v>3.9E-2</v>
      </c>
      <c r="I66" s="574">
        <v>0.154</v>
      </c>
      <c r="J66" s="575">
        <v>0.14799999999999999</v>
      </c>
      <c r="K66" s="574">
        <v>0.16400000000000001</v>
      </c>
      <c r="L66" s="575">
        <v>0.14599999999999999</v>
      </c>
      <c r="M66" s="574">
        <v>0.114</v>
      </c>
      <c r="N66" s="574">
        <v>6.8000000000000005E-2</v>
      </c>
    </row>
    <row r="67" spans="1:17" s="203" customFormat="1">
      <c r="A67" s="39"/>
      <c r="B67" s="573" t="s">
        <v>27</v>
      </c>
      <c r="C67" s="574">
        <v>0.03</v>
      </c>
      <c r="D67" s="574">
        <v>3.1E-2</v>
      </c>
      <c r="E67" s="574">
        <v>3.4000000000000002E-2</v>
      </c>
      <c r="F67" s="574">
        <v>4.3999999999999997E-2</v>
      </c>
      <c r="G67" s="574">
        <v>4.2000000000000003E-2</v>
      </c>
      <c r="H67" s="574">
        <v>3.5999999999999997E-2</v>
      </c>
      <c r="I67" s="574">
        <v>0.14399999999999999</v>
      </c>
      <c r="J67" s="575">
        <v>0.127</v>
      </c>
      <c r="K67" s="574">
        <v>0.13800000000000001</v>
      </c>
      <c r="L67" s="575">
        <v>0.121</v>
      </c>
      <c r="M67" s="574">
        <v>9.1999999999999998E-2</v>
      </c>
      <c r="N67" s="576">
        <v>5.1999999999999998E-2</v>
      </c>
    </row>
    <row r="68" spans="1:17" s="203" customFormat="1">
      <c r="A68" s="39"/>
      <c r="B68" s="578" t="s">
        <v>53</v>
      </c>
      <c r="C68" s="579">
        <v>3.4000000000000002E-2</v>
      </c>
      <c r="D68" s="579">
        <v>3.5000000000000003E-2</v>
      </c>
      <c r="E68" s="579">
        <v>3.6000000000000004E-2</v>
      </c>
      <c r="F68" s="579">
        <v>4.4000000000000004E-2</v>
      </c>
      <c r="G68" s="579">
        <v>4.2000000000000003E-2</v>
      </c>
      <c r="H68" s="579">
        <v>3.7000000000000005E-2</v>
      </c>
      <c r="I68" s="579">
        <v>0.159</v>
      </c>
      <c r="J68" s="580">
        <v>0.151</v>
      </c>
      <c r="K68" s="579">
        <v>0.16600000000000001</v>
      </c>
      <c r="L68" s="580">
        <v>0.14400000000000002</v>
      </c>
      <c r="M68" s="579">
        <v>0.111</v>
      </c>
      <c r="N68" s="579">
        <v>6.5000000000000002E-2</v>
      </c>
    </row>
    <row r="69" spans="1:17" s="540" customFormat="1">
      <c r="A69" s="577"/>
      <c r="B69" s="577" t="s">
        <v>19</v>
      </c>
      <c r="C69" s="391">
        <v>2.7E-2</v>
      </c>
      <c r="D69" s="391">
        <v>2.7E-2</v>
      </c>
      <c r="E69" s="391">
        <v>2.8000000000000001E-2</v>
      </c>
      <c r="F69" s="391">
        <v>3.4000000000000002E-2</v>
      </c>
      <c r="G69" s="391">
        <v>3.3000000000000002E-2</v>
      </c>
      <c r="H69" s="391">
        <v>2.9000000000000001E-2</v>
      </c>
      <c r="I69" s="391">
        <v>0.13</v>
      </c>
      <c r="J69" s="392">
        <v>0.122</v>
      </c>
      <c r="K69" s="391">
        <v>0.13500000000000001</v>
      </c>
      <c r="L69" s="392">
        <v>0.115</v>
      </c>
      <c r="M69" s="391">
        <v>8.8999999999999996E-2</v>
      </c>
      <c r="N69" s="391">
        <v>0.05</v>
      </c>
    </row>
    <row r="70" spans="1:17" s="203" customFormat="1"/>
    <row r="71" spans="1:17" s="203" customFormat="1" ht="26.5" customHeight="1">
      <c r="A71" s="714" t="s">
        <v>180</v>
      </c>
      <c r="B71" s="714"/>
      <c r="C71" s="714"/>
      <c r="D71" s="714"/>
      <c r="E71" s="714"/>
      <c r="F71" s="714"/>
    </row>
    <row r="72" spans="1:17" s="203" customFormat="1">
      <c r="A72" s="714" t="s">
        <v>181</v>
      </c>
      <c r="B72" s="714"/>
      <c r="C72" s="714"/>
      <c r="D72" s="714"/>
      <c r="E72" s="714"/>
      <c r="F72" s="714"/>
    </row>
    <row r="73" spans="1:17" s="203" customFormat="1">
      <c r="A73" s="202"/>
      <c r="B73" s="202"/>
      <c r="C73" s="202"/>
      <c r="D73" s="202"/>
      <c r="E73" s="202"/>
      <c r="F73" s="202"/>
    </row>
    <row r="74" spans="1:17" s="67" customFormat="1">
      <c r="A74" s="194" t="s">
        <v>557</v>
      </c>
      <c r="B74" s="195"/>
      <c r="C74" s="195"/>
      <c r="D74" s="195"/>
      <c r="E74" s="195"/>
      <c r="F74" s="195"/>
    </row>
    <row r="75" spans="1:17" s="203" customFormat="1">
      <c r="A75" s="202"/>
      <c r="B75" s="202"/>
      <c r="C75" s="202"/>
      <c r="D75" s="202"/>
      <c r="E75" s="202"/>
      <c r="F75" s="202"/>
    </row>
    <row r="76" spans="1:17" s="203" customFormat="1">
      <c r="A76" s="202"/>
      <c r="C76" s="278"/>
      <c r="D76" s="727">
        <v>2019</v>
      </c>
      <c r="E76" s="727"/>
      <c r="F76" s="727"/>
      <c r="G76" s="727">
        <v>2020</v>
      </c>
      <c r="H76" s="727"/>
      <c r="I76" s="727"/>
      <c r="J76" s="727"/>
      <c r="K76" s="727"/>
      <c r="L76" s="727"/>
      <c r="M76" s="727"/>
      <c r="N76" s="727"/>
      <c r="O76" s="727"/>
    </row>
    <row r="77" spans="1:17" s="203" customFormat="1">
      <c r="A77" s="202"/>
      <c r="B77" s="581"/>
      <c r="C77" s="582" t="s">
        <v>182</v>
      </c>
      <c r="D77" s="583" t="s">
        <v>172</v>
      </c>
      <c r="E77" s="583" t="s">
        <v>173</v>
      </c>
      <c r="F77" s="582" t="s">
        <v>174</v>
      </c>
      <c r="G77" s="583" t="s">
        <v>175</v>
      </c>
      <c r="H77" s="582" t="s">
        <v>176</v>
      </c>
      <c r="I77" s="582" t="s">
        <v>177</v>
      </c>
      <c r="J77" s="582" t="s">
        <v>178</v>
      </c>
      <c r="K77" s="583" t="s">
        <v>179</v>
      </c>
      <c r="L77" s="582" t="s">
        <v>643</v>
      </c>
      <c r="M77" s="582" t="s">
        <v>169</v>
      </c>
      <c r="N77" s="583" t="s">
        <v>170</v>
      </c>
      <c r="O77" s="583" t="s">
        <v>171</v>
      </c>
      <c r="P77" s="583" t="s">
        <v>70</v>
      </c>
      <c r="Q77" s="582" t="s">
        <v>644</v>
      </c>
    </row>
    <row r="78" spans="1:17" s="4" customFormat="1">
      <c r="A78" s="201"/>
      <c r="B78" s="588" t="s">
        <v>18</v>
      </c>
      <c r="C78" s="587">
        <v>0.04</v>
      </c>
      <c r="D78" s="584">
        <v>2.5999999999999999E-2</v>
      </c>
      <c r="E78" s="584">
        <v>2.5999999999999999E-2</v>
      </c>
      <c r="F78" s="584">
        <v>2.7E-2</v>
      </c>
      <c r="G78" s="584">
        <v>3.5000000000000003E-2</v>
      </c>
      <c r="H78" s="584">
        <v>3.4000000000000002E-2</v>
      </c>
      <c r="I78" s="584">
        <v>2.9000000000000001E-2</v>
      </c>
      <c r="J78" s="584">
        <v>0.123</v>
      </c>
      <c r="K78" s="585">
        <v>0.113</v>
      </c>
      <c r="L78" s="584">
        <v>0.124</v>
      </c>
      <c r="M78" s="585">
        <v>0.107</v>
      </c>
      <c r="N78" s="584">
        <v>8.1000000000000003E-2</v>
      </c>
      <c r="O78" s="584">
        <v>4.4999999999999998E-2</v>
      </c>
      <c r="P78" s="581"/>
      <c r="Q78" s="584">
        <v>5.5E-2</v>
      </c>
    </row>
    <row r="79" spans="1:17" s="203" customFormat="1">
      <c r="A79" s="202"/>
      <c r="B79" s="577" t="s">
        <v>19</v>
      </c>
      <c r="C79" s="665"/>
      <c r="D79" s="391">
        <v>2.7E-2</v>
      </c>
      <c r="E79" s="391">
        <v>2.7E-2</v>
      </c>
      <c r="F79" s="391">
        <v>2.8000000000000001E-2</v>
      </c>
      <c r="G79" s="391">
        <v>3.4000000000000002E-2</v>
      </c>
      <c r="H79" s="391">
        <v>3.3000000000000002E-2</v>
      </c>
      <c r="I79" s="391">
        <v>2.9000000000000001E-2</v>
      </c>
      <c r="J79" s="391">
        <v>0.13</v>
      </c>
      <c r="K79" s="392">
        <v>0.122</v>
      </c>
      <c r="L79" s="391">
        <v>0.13500000000000001</v>
      </c>
      <c r="M79" s="392">
        <v>0.115</v>
      </c>
      <c r="N79" s="391">
        <v>8.8999999999999996E-2</v>
      </c>
      <c r="O79" s="391">
        <v>0.05</v>
      </c>
      <c r="P79" s="697">
        <v>4.2000000000000003E-2</v>
      </c>
      <c r="Q79" s="391">
        <v>5.5E-2</v>
      </c>
    </row>
    <row r="80" spans="1:17" s="203" customFormat="1">
      <c r="A80" s="202"/>
      <c r="B80" s="588" t="s">
        <v>20</v>
      </c>
      <c r="C80" s="587">
        <v>4.3499999999999997E-2</v>
      </c>
      <c r="D80" s="584">
        <v>2.9000000000000001E-2</v>
      </c>
      <c r="E80" s="584">
        <v>2.9000000000000001E-2</v>
      </c>
      <c r="F80" s="584">
        <v>0.03</v>
      </c>
      <c r="G80" s="584">
        <v>3.5999999999999997E-2</v>
      </c>
      <c r="H80" s="584">
        <v>3.5000000000000003E-2</v>
      </c>
      <c r="I80" s="584">
        <v>3.1E-2</v>
      </c>
      <c r="J80" s="584">
        <v>0.124</v>
      </c>
      <c r="K80" s="585">
        <v>0.11799999999999999</v>
      </c>
      <c r="L80" s="584">
        <v>0.13200000000000001</v>
      </c>
      <c r="M80" s="585">
        <v>0.11600000000000001</v>
      </c>
      <c r="N80" s="584">
        <v>8.8999999999999996E-2</v>
      </c>
      <c r="O80" s="584">
        <v>5.0999999999999997E-2</v>
      </c>
      <c r="P80" s="581"/>
      <c r="Q80" s="584">
        <v>5.5E-2</v>
      </c>
    </row>
    <row r="81" spans="1:17" s="203" customFormat="1">
      <c r="A81" s="202"/>
      <c r="B81" s="588" t="s">
        <v>29</v>
      </c>
      <c r="C81" s="587">
        <v>4.4999999999999998E-2</v>
      </c>
      <c r="D81" s="584">
        <v>3.1E-2</v>
      </c>
      <c r="E81" s="584">
        <v>0.03</v>
      </c>
      <c r="F81" s="584">
        <v>3.1E-2</v>
      </c>
      <c r="G81" s="584">
        <v>3.9E-2</v>
      </c>
      <c r="H81" s="584">
        <v>3.5999999999999997E-2</v>
      </c>
      <c r="I81" s="584">
        <v>3.1E-2</v>
      </c>
      <c r="J81" s="584">
        <v>0.109</v>
      </c>
      <c r="K81" s="585">
        <v>0.106</v>
      </c>
      <c r="L81" s="584">
        <v>0.124</v>
      </c>
      <c r="M81" s="585">
        <v>0.114</v>
      </c>
      <c r="N81" s="584">
        <v>8.6999999999999994E-2</v>
      </c>
      <c r="O81" s="584">
        <v>5.0999999999999997E-2</v>
      </c>
      <c r="P81" s="581"/>
      <c r="Q81" s="584">
        <v>5.5E-2</v>
      </c>
    </row>
    <row r="82" spans="1:17" s="203" customFormat="1">
      <c r="A82" s="202"/>
      <c r="B82" s="588" t="s">
        <v>22</v>
      </c>
      <c r="C82" s="587">
        <v>4.5499999999999999E-2</v>
      </c>
      <c r="D82" s="584">
        <v>3.2000000000000001E-2</v>
      </c>
      <c r="E82" s="584">
        <v>3.2000000000000001E-2</v>
      </c>
      <c r="F82" s="584">
        <v>3.2000000000000001E-2</v>
      </c>
      <c r="G82" s="584">
        <v>3.9E-2</v>
      </c>
      <c r="H82" s="584">
        <v>3.6999999999999998E-2</v>
      </c>
      <c r="I82" s="584">
        <v>3.2000000000000001E-2</v>
      </c>
      <c r="J82" s="584">
        <v>0.13400000000000001</v>
      </c>
      <c r="K82" s="585">
        <v>0.127</v>
      </c>
      <c r="L82" s="584">
        <v>0.14000000000000001</v>
      </c>
      <c r="M82" s="585">
        <v>0.123</v>
      </c>
      <c r="N82" s="584">
        <v>9.2999999999999999E-2</v>
      </c>
      <c r="O82" s="584">
        <v>5.1999999999999998E-2</v>
      </c>
      <c r="P82" s="581"/>
      <c r="Q82" s="584">
        <v>5.5E-2</v>
      </c>
    </row>
    <row r="83" spans="1:17" s="203" customFormat="1">
      <c r="A83" s="202"/>
      <c r="B83" s="588" t="s">
        <v>25</v>
      </c>
      <c r="C83" s="587">
        <v>4.8000000000000001E-2</v>
      </c>
      <c r="D83" s="584">
        <v>0.03</v>
      </c>
      <c r="E83" s="584">
        <v>0.03</v>
      </c>
      <c r="F83" s="584">
        <v>0.03</v>
      </c>
      <c r="G83" s="584">
        <v>3.6999999999999998E-2</v>
      </c>
      <c r="H83" s="584">
        <v>3.5999999999999997E-2</v>
      </c>
      <c r="I83" s="584">
        <v>3.2000000000000001E-2</v>
      </c>
      <c r="J83" s="584">
        <v>0.14199999999999999</v>
      </c>
      <c r="K83" s="585">
        <v>0.13500000000000001</v>
      </c>
      <c r="L83" s="584">
        <v>0.14899999999999999</v>
      </c>
      <c r="M83" s="585">
        <v>0.13200000000000001</v>
      </c>
      <c r="N83" s="584">
        <v>0.10199999999999999</v>
      </c>
      <c r="O83" s="584">
        <v>5.8999999999999997E-2</v>
      </c>
      <c r="P83" s="581"/>
      <c r="Q83" s="584">
        <v>5.5E-2</v>
      </c>
    </row>
    <row r="84" spans="1:17" s="203" customFormat="1">
      <c r="A84" s="202"/>
      <c r="B84" s="588" t="s">
        <v>24</v>
      </c>
      <c r="C84" s="587">
        <v>4.8000000000000001E-2</v>
      </c>
      <c r="D84" s="584">
        <v>0.03</v>
      </c>
      <c r="E84" s="584">
        <v>3.1E-2</v>
      </c>
      <c r="F84" s="584">
        <v>3.2000000000000001E-2</v>
      </c>
      <c r="G84" s="584">
        <v>3.9E-2</v>
      </c>
      <c r="H84" s="584">
        <v>3.7999999999999999E-2</v>
      </c>
      <c r="I84" s="584">
        <v>3.3000000000000002E-2</v>
      </c>
      <c r="J84" s="584">
        <v>0.156</v>
      </c>
      <c r="K84" s="585">
        <v>0.14199999999999999</v>
      </c>
      <c r="L84" s="584">
        <v>0.154</v>
      </c>
      <c r="M84" s="585">
        <v>0.129</v>
      </c>
      <c r="N84" s="584">
        <v>9.9000000000000005E-2</v>
      </c>
      <c r="O84" s="584">
        <v>5.7000000000000002E-2</v>
      </c>
      <c r="P84" s="581"/>
      <c r="Q84" s="584">
        <v>5.5E-2</v>
      </c>
    </row>
    <row r="85" spans="1:17" s="203" customFormat="1">
      <c r="A85" s="202"/>
      <c r="B85" s="588" t="s">
        <v>27</v>
      </c>
      <c r="C85" s="587">
        <v>4.8000000000000001E-2</v>
      </c>
      <c r="D85" s="584">
        <v>0.03</v>
      </c>
      <c r="E85" s="584">
        <v>3.1E-2</v>
      </c>
      <c r="F85" s="584">
        <v>3.4000000000000002E-2</v>
      </c>
      <c r="G85" s="584">
        <v>4.3999999999999997E-2</v>
      </c>
      <c r="H85" s="584">
        <v>4.2000000000000003E-2</v>
      </c>
      <c r="I85" s="584">
        <v>3.5999999999999997E-2</v>
      </c>
      <c r="J85" s="584">
        <v>0.14399999999999999</v>
      </c>
      <c r="K85" s="585">
        <v>0.127</v>
      </c>
      <c r="L85" s="584">
        <v>0.13800000000000001</v>
      </c>
      <c r="M85" s="585">
        <v>0.121</v>
      </c>
      <c r="N85" s="584">
        <v>9.1999999999999998E-2</v>
      </c>
      <c r="O85" s="586">
        <v>5.1999999999999998E-2</v>
      </c>
      <c r="P85" s="581"/>
      <c r="Q85" s="584">
        <v>5.5E-2</v>
      </c>
    </row>
    <row r="86" spans="1:17" s="203" customFormat="1">
      <c r="A86" s="202"/>
      <c r="B86" s="588" t="s">
        <v>23</v>
      </c>
      <c r="C86" s="587">
        <v>0.05</v>
      </c>
      <c r="D86" s="584">
        <v>2.9000000000000001E-2</v>
      </c>
      <c r="E86" s="584">
        <v>2.8000000000000001E-2</v>
      </c>
      <c r="F86" s="584">
        <v>2.8000000000000001E-2</v>
      </c>
      <c r="G86" s="584">
        <v>3.5000000000000003E-2</v>
      </c>
      <c r="H86" s="584">
        <v>3.4000000000000002E-2</v>
      </c>
      <c r="I86" s="584">
        <v>0.03</v>
      </c>
      <c r="J86" s="584">
        <v>0.155</v>
      </c>
      <c r="K86" s="585">
        <v>0.14899999999999999</v>
      </c>
      <c r="L86" s="584">
        <v>0.16500000000000001</v>
      </c>
      <c r="M86" s="585">
        <v>0.14399999999999999</v>
      </c>
      <c r="N86" s="584">
        <v>0.112</v>
      </c>
      <c r="O86" s="584">
        <v>6.5000000000000002E-2</v>
      </c>
      <c r="P86" s="581"/>
      <c r="Q86" s="584">
        <v>5.5E-2</v>
      </c>
    </row>
    <row r="87" spans="1:17" s="203" customFormat="1">
      <c r="A87" s="202"/>
      <c r="B87" s="588" t="s">
        <v>40</v>
      </c>
      <c r="C87" s="587">
        <v>5.1500000000000004E-2</v>
      </c>
      <c r="D87" s="584">
        <v>3.5000000000000003E-2</v>
      </c>
      <c r="E87" s="584">
        <v>3.5999999999999997E-2</v>
      </c>
      <c r="F87" s="584">
        <v>3.7999999999999999E-2</v>
      </c>
      <c r="G87" s="584">
        <v>4.5999999999999999E-2</v>
      </c>
      <c r="H87" s="584">
        <v>4.2999999999999997E-2</v>
      </c>
      <c r="I87" s="584">
        <v>3.6999999999999998E-2</v>
      </c>
      <c r="J87" s="584">
        <v>0.158</v>
      </c>
      <c r="K87" s="585">
        <v>0.14499999999999999</v>
      </c>
      <c r="L87" s="584">
        <v>0.157</v>
      </c>
      <c r="M87" s="585">
        <v>0.13400000000000001</v>
      </c>
      <c r="N87" s="584">
        <v>0.10199999999999999</v>
      </c>
      <c r="O87" s="584">
        <v>5.7000000000000002E-2</v>
      </c>
      <c r="P87" s="581"/>
      <c r="Q87" s="584">
        <v>5.5E-2</v>
      </c>
    </row>
    <row r="88" spans="1:17" s="203" customFormat="1">
      <c r="A88" s="202"/>
      <c r="B88" s="588" t="s">
        <v>21</v>
      </c>
      <c r="C88" s="587">
        <v>5.1500000000000004E-2</v>
      </c>
      <c r="D88" s="584">
        <v>3.2000000000000001E-2</v>
      </c>
      <c r="E88" s="584">
        <v>3.2000000000000001E-2</v>
      </c>
      <c r="F88" s="584">
        <v>3.5999999999999997E-2</v>
      </c>
      <c r="G88" s="584">
        <v>4.5999999999999999E-2</v>
      </c>
      <c r="H88" s="584">
        <v>4.3999999999999997E-2</v>
      </c>
      <c r="I88" s="584">
        <v>3.9E-2</v>
      </c>
      <c r="J88" s="584">
        <v>0.17100000000000001</v>
      </c>
      <c r="K88" s="585">
        <v>0.15</v>
      </c>
      <c r="L88" s="584">
        <v>0.158</v>
      </c>
      <c r="M88" s="585">
        <v>0.13400000000000001</v>
      </c>
      <c r="N88" s="584">
        <v>0.10299999999999999</v>
      </c>
      <c r="O88" s="584">
        <v>5.7000000000000002E-2</v>
      </c>
      <c r="P88" s="581"/>
      <c r="Q88" s="584">
        <v>5.5E-2</v>
      </c>
    </row>
    <row r="89" spans="1:17" s="203" customFormat="1">
      <c r="A89" s="202"/>
      <c r="B89" s="588" t="s">
        <v>30</v>
      </c>
      <c r="C89" s="587">
        <v>5.3000000000000005E-2</v>
      </c>
      <c r="D89" s="584">
        <v>3.4000000000000002E-2</v>
      </c>
      <c r="E89" s="584">
        <v>3.5999999999999997E-2</v>
      </c>
      <c r="F89" s="584">
        <v>3.7999999999999999E-2</v>
      </c>
      <c r="G89" s="584">
        <v>4.8000000000000001E-2</v>
      </c>
      <c r="H89" s="584">
        <v>4.5999999999999999E-2</v>
      </c>
      <c r="I89" s="584">
        <v>0.04</v>
      </c>
      <c r="J89" s="584">
        <v>0.17299999999999999</v>
      </c>
      <c r="K89" s="585">
        <v>0.156</v>
      </c>
      <c r="L89" s="584">
        <v>0.16600000000000001</v>
      </c>
      <c r="M89" s="585">
        <v>0.13500000000000001</v>
      </c>
      <c r="N89" s="584">
        <v>0.10299999999999999</v>
      </c>
      <c r="O89" s="584">
        <v>5.8000000000000003E-2</v>
      </c>
      <c r="P89" s="581"/>
      <c r="Q89" s="584">
        <v>5.5E-2</v>
      </c>
    </row>
    <row r="90" spans="1:17" s="203" customFormat="1">
      <c r="A90" s="202"/>
      <c r="B90" s="588" t="s">
        <v>41</v>
      </c>
      <c r="C90" s="587">
        <v>5.6500000000000002E-2</v>
      </c>
      <c r="D90" s="584">
        <v>0.04</v>
      </c>
      <c r="E90" s="584">
        <v>0.04</v>
      </c>
      <c r="F90" s="584">
        <v>4.1000000000000002E-2</v>
      </c>
      <c r="G90" s="584">
        <v>4.8000000000000001E-2</v>
      </c>
      <c r="H90" s="584">
        <v>4.5999999999999999E-2</v>
      </c>
      <c r="I90" s="584">
        <v>0.04</v>
      </c>
      <c r="J90" s="584">
        <v>0.16200000000000001</v>
      </c>
      <c r="K90" s="585">
        <v>0.152</v>
      </c>
      <c r="L90" s="584">
        <v>0.16600000000000001</v>
      </c>
      <c r="M90" s="585">
        <v>0.14499999999999999</v>
      </c>
      <c r="N90" s="584">
        <v>0.113</v>
      </c>
      <c r="O90" s="584">
        <v>6.5000000000000002E-2</v>
      </c>
      <c r="P90" s="581"/>
      <c r="Q90" s="584">
        <v>5.5E-2</v>
      </c>
    </row>
    <row r="91" spans="1:17" s="203" customFormat="1">
      <c r="A91" s="202"/>
      <c r="B91" s="588" t="s">
        <v>28</v>
      </c>
      <c r="C91" s="587">
        <v>5.6500000000000002E-2</v>
      </c>
      <c r="D91" s="584">
        <v>3.5999999999999997E-2</v>
      </c>
      <c r="E91" s="584">
        <v>3.5000000000000003E-2</v>
      </c>
      <c r="F91" s="584">
        <v>3.6999999999999998E-2</v>
      </c>
      <c r="G91" s="584">
        <v>4.4999999999999998E-2</v>
      </c>
      <c r="H91" s="584">
        <v>4.2999999999999997E-2</v>
      </c>
      <c r="I91" s="584">
        <v>3.9E-2</v>
      </c>
      <c r="J91" s="584">
        <v>0.154</v>
      </c>
      <c r="K91" s="585">
        <v>0.14799999999999999</v>
      </c>
      <c r="L91" s="584">
        <v>0.16400000000000001</v>
      </c>
      <c r="M91" s="585">
        <v>0.14599999999999999</v>
      </c>
      <c r="N91" s="584">
        <v>0.114</v>
      </c>
      <c r="O91" s="584">
        <v>6.8000000000000005E-2</v>
      </c>
      <c r="P91" s="581"/>
      <c r="Q91" s="584">
        <v>5.5E-2</v>
      </c>
    </row>
    <row r="92" spans="1:17" s="203" customFormat="1">
      <c r="A92" s="202"/>
      <c r="B92" s="588" t="s">
        <v>39</v>
      </c>
      <c r="C92" s="587">
        <v>5.6999999999999995E-2</v>
      </c>
      <c r="D92" s="584">
        <v>3.2000000000000001E-2</v>
      </c>
      <c r="E92" s="584">
        <v>3.2000000000000001E-2</v>
      </c>
      <c r="F92" s="584">
        <v>3.2000000000000001E-2</v>
      </c>
      <c r="G92" s="584">
        <v>3.7999999999999999E-2</v>
      </c>
      <c r="H92" s="584">
        <v>3.5999999999999997E-2</v>
      </c>
      <c r="I92" s="584">
        <v>3.3000000000000002E-2</v>
      </c>
      <c r="J92" s="584">
        <v>0.16</v>
      </c>
      <c r="K92" s="585">
        <v>0.158</v>
      </c>
      <c r="L92" s="584">
        <v>0.17799999999999999</v>
      </c>
      <c r="M92" s="585">
        <v>0.16</v>
      </c>
      <c r="N92" s="584">
        <v>0.126</v>
      </c>
      <c r="O92" s="584">
        <v>7.5999999999999998E-2</v>
      </c>
      <c r="P92" s="581"/>
      <c r="Q92" s="584">
        <v>5.5E-2</v>
      </c>
    </row>
    <row r="93" spans="1:17" s="203" customFormat="1">
      <c r="A93" s="202"/>
      <c r="B93" s="588" t="s">
        <v>34</v>
      </c>
      <c r="C93" s="587">
        <v>6.2E-2</v>
      </c>
      <c r="D93" s="584">
        <v>4.7E-2</v>
      </c>
      <c r="E93" s="584">
        <v>4.7E-2</v>
      </c>
      <c r="F93" s="584">
        <v>5.2999999999999999E-2</v>
      </c>
      <c r="G93" s="584">
        <v>6.2E-2</v>
      </c>
      <c r="H93" s="584">
        <v>5.8000000000000003E-2</v>
      </c>
      <c r="I93" s="584">
        <v>5.0999999999999997E-2</v>
      </c>
      <c r="J93" s="584">
        <v>0.14399999999999999</v>
      </c>
      <c r="K93" s="585">
        <v>0.13300000000000001</v>
      </c>
      <c r="L93" s="584">
        <v>0.14899999999999999</v>
      </c>
      <c r="M93" s="585">
        <v>0.13700000000000001</v>
      </c>
      <c r="N93" s="584">
        <v>0.107</v>
      </c>
      <c r="O93" s="584">
        <v>6.2E-2</v>
      </c>
      <c r="P93" s="581"/>
      <c r="Q93" s="584">
        <v>5.5E-2</v>
      </c>
    </row>
    <row r="94" spans="1:17" s="203" customFormat="1">
      <c r="A94" s="202"/>
      <c r="B94" s="588" t="s">
        <v>43</v>
      </c>
      <c r="C94" s="587">
        <v>6.8500000000000005E-2</v>
      </c>
      <c r="D94" s="584">
        <v>4.3999999999999997E-2</v>
      </c>
      <c r="E94" s="584">
        <v>4.3999999999999997E-2</v>
      </c>
      <c r="F94" s="584">
        <v>4.4999999999999998E-2</v>
      </c>
      <c r="G94" s="584">
        <v>5.2999999999999999E-2</v>
      </c>
      <c r="H94" s="584">
        <v>0.05</v>
      </c>
      <c r="I94" s="584">
        <v>4.5999999999999999E-2</v>
      </c>
      <c r="J94" s="584">
        <v>0.16800000000000001</v>
      </c>
      <c r="K94" s="585">
        <v>0.16600000000000001</v>
      </c>
      <c r="L94" s="584">
        <v>0.189</v>
      </c>
      <c r="M94" s="585">
        <v>0.17199999999999999</v>
      </c>
      <c r="N94" s="584">
        <v>0.13800000000000001</v>
      </c>
      <c r="O94" s="584">
        <v>8.4000000000000005E-2</v>
      </c>
      <c r="P94" s="581"/>
      <c r="Q94" s="584">
        <v>5.5E-2</v>
      </c>
    </row>
    <row r="95" spans="1:17" s="203" customFormat="1">
      <c r="A95" s="202"/>
      <c r="B95" s="588" t="s">
        <v>37</v>
      </c>
      <c r="C95" s="587">
        <v>6.9999999999999993E-2</v>
      </c>
      <c r="D95" s="584">
        <v>4.1000000000000002E-2</v>
      </c>
      <c r="E95" s="584">
        <v>4.1000000000000002E-2</v>
      </c>
      <c r="F95" s="584">
        <v>4.2999999999999997E-2</v>
      </c>
      <c r="G95" s="584">
        <v>5.3999999999999999E-2</v>
      </c>
      <c r="H95" s="584">
        <v>5.0999999999999997E-2</v>
      </c>
      <c r="I95" s="584">
        <v>4.5999999999999999E-2</v>
      </c>
      <c r="J95" s="584">
        <v>0.19800000000000001</v>
      </c>
      <c r="K95" s="585">
        <v>0.188</v>
      </c>
      <c r="L95" s="584">
        <v>0.20599999999999999</v>
      </c>
      <c r="M95" s="585">
        <v>0.182</v>
      </c>
      <c r="N95" s="584">
        <v>0.14399999999999999</v>
      </c>
      <c r="O95" s="584">
        <v>8.5999999999999993E-2</v>
      </c>
      <c r="P95" s="581"/>
      <c r="Q95" s="584">
        <v>5.5E-2</v>
      </c>
    </row>
    <row r="96" spans="1:17" s="4" customFormat="1">
      <c r="A96" s="201"/>
      <c r="B96" s="588" t="s">
        <v>44</v>
      </c>
      <c r="C96" s="587">
        <v>7.0500000000000007E-2</v>
      </c>
      <c r="D96" s="584">
        <v>0.05</v>
      </c>
      <c r="E96" s="584">
        <v>5.2999999999999999E-2</v>
      </c>
      <c r="F96" s="584">
        <v>0.06</v>
      </c>
      <c r="G96" s="584">
        <v>7.2999999999999995E-2</v>
      </c>
      <c r="H96" s="584">
        <v>6.8000000000000005E-2</v>
      </c>
      <c r="I96" s="584">
        <v>0.06</v>
      </c>
      <c r="J96" s="584">
        <v>0.16500000000000001</v>
      </c>
      <c r="K96" s="585">
        <v>0.151</v>
      </c>
      <c r="L96" s="584">
        <v>0.16700000000000001</v>
      </c>
      <c r="M96" s="585">
        <v>0.151</v>
      </c>
      <c r="N96" s="584">
        <v>0.115</v>
      </c>
      <c r="O96" s="584">
        <v>6.7000000000000004E-2</v>
      </c>
      <c r="P96" s="581"/>
      <c r="Q96" s="584">
        <v>5.5E-2</v>
      </c>
    </row>
    <row r="97" spans="1:20" s="203" customFormat="1">
      <c r="A97" s="202"/>
      <c r="B97" s="588" t="s">
        <v>35</v>
      </c>
      <c r="C97" s="587">
        <v>8.4500000000000006E-2</v>
      </c>
      <c r="D97" s="584">
        <v>4.8000000000000001E-2</v>
      </c>
      <c r="E97" s="584">
        <v>0.05</v>
      </c>
      <c r="F97" s="584">
        <v>5.5E-2</v>
      </c>
      <c r="G97" s="584">
        <v>6.8000000000000005E-2</v>
      </c>
      <c r="H97" s="584">
        <v>6.4000000000000001E-2</v>
      </c>
      <c r="I97" s="584">
        <v>5.7000000000000002E-2</v>
      </c>
      <c r="J97" s="584">
        <v>0.33800000000000002</v>
      </c>
      <c r="K97" s="585">
        <v>0.32500000000000001</v>
      </c>
      <c r="L97" s="584">
        <v>0.34399999999999997</v>
      </c>
      <c r="M97" s="584">
        <v>0.245</v>
      </c>
      <c r="N97" s="586">
        <v>0.17899999999999999</v>
      </c>
      <c r="O97" s="584">
        <v>0.10100000000000001</v>
      </c>
      <c r="P97" s="581"/>
      <c r="Q97" s="584">
        <v>5.5E-2</v>
      </c>
    </row>
    <row r="98" spans="1:20" s="203" customFormat="1">
      <c r="A98" s="202"/>
      <c r="B98" s="588" t="s">
        <v>42</v>
      </c>
      <c r="C98" s="587">
        <v>0.11649999999999999</v>
      </c>
      <c r="D98" s="584">
        <v>5.6000000000000001E-2</v>
      </c>
      <c r="E98" s="584">
        <v>8.6999999999999994E-2</v>
      </c>
      <c r="F98" s="584">
        <v>0.105</v>
      </c>
      <c r="G98" s="584">
        <v>0.13600000000000001</v>
      </c>
      <c r="H98" s="584">
        <v>0.121</v>
      </c>
      <c r="I98" s="584">
        <v>0.109</v>
      </c>
      <c r="J98" s="584">
        <v>0.26900000000000002</v>
      </c>
      <c r="K98" s="585">
        <v>0.22600000000000001</v>
      </c>
      <c r="L98" s="584">
        <v>0.20200000000000001</v>
      </c>
      <c r="M98" s="585">
        <v>0.153</v>
      </c>
      <c r="N98" s="584">
        <v>0.112</v>
      </c>
      <c r="O98" s="584">
        <v>6.8000000000000005E-2</v>
      </c>
      <c r="P98" s="581"/>
      <c r="Q98" s="584">
        <v>5.5E-2</v>
      </c>
    </row>
    <row r="99" spans="1:20" s="203" customFormat="1">
      <c r="A99" s="202"/>
      <c r="B99" s="589" t="s">
        <v>53</v>
      </c>
      <c r="C99" s="587">
        <v>5.4500000000000007E-2</v>
      </c>
      <c r="D99" s="590">
        <v>3.4000000000000002E-2</v>
      </c>
      <c r="E99" s="590">
        <v>3.5000000000000003E-2</v>
      </c>
      <c r="F99" s="590">
        <v>3.6000000000000004E-2</v>
      </c>
      <c r="G99" s="590">
        <v>4.4000000000000004E-2</v>
      </c>
      <c r="H99" s="590">
        <v>4.2000000000000003E-2</v>
      </c>
      <c r="I99" s="590">
        <v>3.7000000000000005E-2</v>
      </c>
      <c r="J99" s="590">
        <v>0.159</v>
      </c>
      <c r="K99" s="591">
        <v>0.151</v>
      </c>
      <c r="L99" s="590">
        <v>0.16600000000000001</v>
      </c>
      <c r="M99" s="591">
        <v>0.14400000000000002</v>
      </c>
      <c r="N99" s="590">
        <v>0.111</v>
      </c>
      <c r="O99" s="590">
        <v>6.5000000000000002E-2</v>
      </c>
      <c r="P99" s="581"/>
      <c r="Q99" s="581"/>
    </row>
    <row r="100" spans="1:20" s="203" customFormat="1">
      <c r="A100" s="202"/>
      <c r="B100" s="578"/>
      <c r="C100" s="385"/>
      <c r="D100" s="369"/>
      <c r="E100" s="369"/>
      <c r="F100" s="369"/>
      <c r="G100" s="369"/>
      <c r="H100" s="369"/>
      <c r="I100" s="369"/>
      <c r="J100" s="369"/>
      <c r="K100" s="369"/>
      <c r="L100" s="369"/>
      <c r="M100" s="369"/>
      <c r="N100" s="369"/>
      <c r="O100" s="369"/>
      <c r="P100" s="570"/>
      <c r="Q100" s="570"/>
    </row>
    <row r="101" spans="1:20" s="203" customFormat="1">
      <c r="A101" s="714" t="s">
        <v>180</v>
      </c>
      <c r="B101" s="714"/>
      <c r="C101" s="714"/>
      <c r="D101" s="714"/>
      <c r="E101" s="714"/>
      <c r="F101" s="714"/>
    </row>
    <row r="102" spans="1:20" s="203" customFormat="1">
      <c r="A102" s="714" t="s">
        <v>181</v>
      </c>
      <c r="B102" s="714"/>
      <c r="C102" s="714"/>
      <c r="D102" s="714"/>
      <c r="E102" s="714"/>
      <c r="F102" s="714"/>
    </row>
    <row r="103" spans="1:20" s="159" customFormat="1">
      <c r="A103" s="178"/>
      <c r="B103" s="178"/>
      <c r="C103" s="178"/>
      <c r="D103" s="178"/>
      <c r="E103" s="178"/>
      <c r="F103" s="178"/>
    </row>
    <row r="104" spans="1:20">
      <c r="A104" s="178"/>
      <c r="B104" s="178"/>
      <c r="C104" s="178"/>
      <c r="D104" s="178"/>
      <c r="E104" s="178"/>
      <c r="F104" s="178"/>
      <c r="G104" s="159"/>
      <c r="H104" s="159"/>
      <c r="I104" s="159"/>
      <c r="J104" s="159"/>
      <c r="K104" s="159"/>
      <c r="L104" s="159"/>
      <c r="M104" s="159"/>
      <c r="N104" s="159"/>
      <c r="O104" s="159"/>
      <c r="P104" s="159"/>
      <c r="Q104" s="159"/>
      <c r="R104" s="159"/>
      <c r="S104" s="159"/>
      <c r="T104" s="159"/>
    </row>
    <row r="105" spans="1:20" s="67" customFormat="1">
      <c r="A105" s="710" t="s">
        <v>558</v>
      </c>
      <c r="B105" s="710"/>
      <c r="C105" s="710"/>
      <c r="D105" s="710"/>
      <c r="E105" s="710"/>
      <c r="F105" s="710"/>
    </row>
    <row r="106" spans="1:20">
      <c r="A106" s="178"/>
      <c r="B106" s="178"/>
      <c r="C106" s="178"/>
      <c r="D106" s="178"/>
      <c r="E106" s="178"/>
      <c r="F106" s="178"/>
      <c r="G106" s="159"/>
      <c r="H106" s="159"/>
      <c r="I106" s="159"/>
      <c r="J106" s="159"/>
      <c r="K106" s="159"/>
      <c r="L106" s="159"/>
      <c r="M106" s="159"/>
      <c r="N106" s="159"/>
      <c r="O106" s="159"/>
      <c r="P106" s="159"/>
      <c r="Q106" s="159"/>
      <c r="R106" s="159"/>
      <c r="S106" s="159"/>
      <c r="T106" s="159"/>
    </row>
    <row r="107" spans="1:20">
      <c r="A107" s="38"/>
      <c r="B107" s="159"/>
      <c r="C107" s="726" t="s">
        <v>183</v>
      </c>
      <c r="D107" s="726"/>
      <c r="E107" s="726"/>
      <c r="F107" s="726"/>
      <c r="G107" s="68"/>
      <c r="H107" s="68"/>
      <c r="I107" s="68"/>
      <c r="J107" s="68"/>
      <c r="K107" s="68"/>
      <c r="L107" s="68"/>
      <c r="M107" s="68"/>
      <c r="N107" s="68"/>
      <c r="O107" s="159"/>
      <c r="P107" s="159"/>
      <c r="Q107" s="159"/>
      <c r="R107" s="159"/>
      <c r="S107" s="159"/>
      <c r="T107" s="159"/>
    </row>
    <row r="108" spans="1:20" ht="36">
      <c r="A108" s="38"/>
      <c r="B108" s="594"/>
      <c r="C108" s="593" t="s">
        <v>645</v>
      </c>
      <c r="D108" s="595" t="s">
        <v>184</v>
      </c>
      <c r="E108" s="595" t="s">
        <v>185</v>
      </c>
      <c r="F108" s="595" t="s">
        <v>186</v>
      </c>
      <c r="G108" s="595" t="s">
        <v>185</v>
      </c>
      <c r="H108" s="595" t="s">
        <v>646</v>
      </c>
      <c r="I108" s="80"/>
      <c r="J108" s="80"/>
      <c r="K108" s="80"/>
      <c r="L108" s="80"/>
      <c r="M108" s="80"/>
      <c r="N108" s="81"/>
      <c r="O108" s="78"/>
      <c r="P108" s="78"/>
      <c r="Q108" s="78"/>
      <c r="R108" s="78"/>
      <c r="S108" s="78"/>
      <c r="T108" s="79"/>
    </row>
    <row r="109" spans="1:20">
      <c r="A109" s="38"/>
      <c r="B109" s="600" t="s">
        <v>44</v>
      </c>
      <c r="C109" s="593"/>
      <c r="D109" s="597">
        <v>48475</v>
      </c>
      <c r="E109" s="597">
        <v>6427</v>
      </c>
      <c r="F109" s="597">
        <v>37240</v>
      </c>
      <c r="G109" s="597">
        <v>5230</v>
      </c>
      <c r="H109" s="593"/>
      <c r="I109" s="80"/>
      <c r="J109" s="80"/>
      <c r="K109" s="80"/>
      <c r="L109" s="80"/>
      <c r="M109" s="80"/>
      <c r="N109" s="80"/>
      <c r="O109" s="78"/>
      <c r="P109" s="78"/>
      <c r="Q109" s="78"/>
      <c r="R109" s="78"/>
      <c r="S109" s="78"/>
      <c r="T109" s="78"/>
    </row>
    <row r="110" spans="1:20">
      <c r="A110" s="38"/>
      <c r="B110" s="600" t="s">
        <v>35</v>
      </c>
      <c r="C110" s="593"/>
      <c r="D110" s="597">
        <v>50804</v>
      </c>
      <c r="E110" s="597">
        <v>1794</v>
      </c>
      <c r="F110" s="597">
        <v>42462</v>
      </c>
      <c r="G110" s="597">
        <v>3730</v>
      </c>
      <c r="H110" s="593"/>
      <c r="I110" s="80"/>
      <c r="J110" s="80"/>
      <c r="K110" s="80"/>
      <c r="L110" s="80"/>
      <c r="M110" s="80"/>
      <c r="N110" s="80"/>
      <c r="O110" s="78"/>
      <c r="P110" s="78"/>
      <c r="Q110" s="78"/>
      <c r="R110" s="78"/>
      <c r="S110" s="78"/>
      <c r="T110" s="78"/>
    </row>
    <row r="111" spans="1:20">
      <c r="A111" s="38"/>
      <c r="B111" s="600" t="s">
        <v>37</v>
      </c>
      <c r="C111" s="593"/>
      <c r="D111" s="597">
        <v>51381</v>
      </c>
      <c r="E111" s="597">
        <v>1609</v>
      </c>
      <c r="F111" s="597">
        <v>44029</v>
      </c>
      <c r="G111" s="597">
        <v>3412</v>
      </c>
      <c r="H111" s="593"/>
      <c r="I111" s="80"/>
      <c r="J111" s="80"/>
      <c r="K111" s="80"/>
      <c r="L111" s="80"/>
      <c r="M111" s="80"/>
      <c r="N111" s="80"/>
      <c r="O111" s="78"/>
      <c r="P111" s="78"/>
      <c r="Q111" s="78"/>
      <c r="R111" s="78"/>
      <c r="S111" s="78"/>
      <c r="T111" s="78"/>
    </row>
    <row r="112" spans="1:20">
      <c r="A112" s="38"/>
      <c r="B112" s="600" t="s">
        <v>43</v>
      </c>
      <c r="C112" s="593"/>
      <c r="D112" s="597">
        <v>55151</v>
      </c>
      <c r="E112" s="597">
        <v>2851</v>
      </c>
      <c r="F112" s="597">
        <v>49475</v>
      </c>
      <c r="G112" s="597">
        <v>2457</v>
      </c>
      <c r="H112" s="593"/>
      <c r="I112" s="80"/>
      <c r="J112" s="80"/>
      <c r="K112" s="80"/>
      <c r="L112" s="80"/>
      <c r="M112" s="80"/>
      <c r="N112" s="80"/>
      <c r="O112" s="78"/>
      <c r="P112" s="78"/>
      <c r="Q112" s="78"/>
      <c r="R112" s="78"/>
      <c r="S112" s="78"/>
      <c r="T112" s="78"/>
    </row>
    <row r="113" spans="1:20">
      <c r="A113" s="38"/>
      <c r="B113" s="600" t="s">
        <v>42</v>
      </c>
      <c r="C113" s="593"/>
      <c r="D113" s="597">
        <v>55444</v>
      </c>
      <c r="E113" s="597">
        <v>6695</v>
      </c>
      <c r="F113" s="597">
        <v>56062</v>
      </c>
      <c r="G113" s="597">
        <v>9822</v>
      </c>
      <c r="H113" s="593"/>
      <c r="I113" s="80"/>
      <c r="J113" s="80"/>
      <c r="K113" s="80"/>
      <c r="L113" s="80"/>
      <c r="M113" s="80"/>
      <c r="N113" s="80"/>
      <c r="O113" s="78"/>
      <c r="P113" s="78"/>
      <c r="Q113" s="78"/>
      <c r="R113" s="78"/>
      <c r="S113" s="78"/>
      <c r="T113" s="78"/>
    </row>
    <row r="114" spans="1:20">
      <c r="A114" s="38"/>
      <c r="B114" s="600" t="s">
        <v>28</v>
      </c>
      <c r="C114" s="593"/>
      <c r="D114" s="597">
        <v>57069</v>
      </c>
      <c r="E114" s="597">
        <v>4396</v>
      </c>
      <c r="F114" s="597">
        <v>50585</v>
      </c>
      <c r="G114" s="597">
        <v>2127</v>
      </c>
      <c r="H114" s="593"/>
      <c r="I114" s="80"/>
      <c r="J114" s="80"/>
      <c r="K114" s="80"/>
      <c r="L114" s="80"/>
      <c r="M114" s="80"/>
      <c r="N114" s="80"/>
      <c r="O114" s="78"/>
      <c r="P114" s="78"/>
      <c r="Q114" s="78"/>
      <c r="R114" s="78"/>
      <c r="S114" s="78"/>
      <c r="T114" s="78"/>
    </row>
    <row r="115" spans="1:20">
      <c r="A115" s="38"/>
      <c r="B115" s="600" t="s">
        <v>41</v>
      </c>
      <c r="C115" s="593"/>
      <c r="D115" s="597">
        <v>57290</v>
      </c>
      <c r="E115" s="597">
        <v>3944</v>
      </c>
      <c r="F115" s="597">
        <v>51083</v>
      </c>
      <c r="G115" s="597">
        <v>1542</v>
      </c>
      <c r="H115" s="593"/>
      <c r="I115" s="80"/>
      <c r="J115" s="80"/>
      <c r="K115" s="80"/>
      <c r="L115" s="80"/>
      <c r="M115" s="80"/>
      <c r="N115" s="80"/>
      <c r="O115" s="78"/>
      <c r="P115" s="78"/>
      <c r="Q115" s="78"/>
      <c r="R115" s="78"/>
      <c r="S115" s="78"/>
      <c r="T115" s="78"/>
    </row>
    <row r="116" spans="1:20">
      <c r="A116" s="38"/>
      <c r="B116" s="600" t="s">
        <v>39</v>
      </c>
      <c r="C116" s="593"/>
      <c r="D116" s="597">
        <v>61826</v>
      </c>
      <c r="E116" s="597">
        <v>1403</v>
      </c>
      <c r="F116" s="597">
        <v>53860</v>
      </c>
      <c r="G116" s="597">
        <v>3423</v>
      </c>
      <c r="H116" s="593"/>
      <c r="I116" s="80"/>
      <c r="J116" s="80"/>
      <c r="K116" s="80"/>
      <c r="L116" s="80"/>
      <c r="M116" s="80"/>
      <c r="N116" s="80"/>
      <c r="O116" s="78"/>
      <c r="P116" s="78"/>
      <c r="Q116" s="78"/>
      <c r="R116" s="78"/>
      <c r="S116" s="78"/>
      <c r="T116" s="78"/>
    </row>
    <row r="117" spans="1:20">
      <c r="A117" s="38"/>
      <c r="B117" s="600" t="s">
        <v>22</v>
      </c>
      <c r="C117" s="593"/>
      <c r="D117" s="599">
        <v>65618</v>
      </c>
      <c r="E117" s="599">
        <v>2857</v>
      </c>
      <c r="F117" s="599">
        <v>56292</v>
      </c>
      <c r="G117" s="599">
        <v>2189</v>
      </c>
      <c r="H117" s="593"/>
      <c r="I117" s="80"/>
      <c r="J117" s="80"/>
      <c r="K117" s="80"/>
      <c r="L117" s="80"/>
      <c r="M117" s="80"/>
      <c r="N117" s="80"/>
      <c r="O117" s="78"/>
      <c r="P117" s="78"/>
      <c r="Q117" s="78"/>
      <c r="R117" s="78"/>
      <c r="S117" s="78"/>
      <c r="T117" s="78"/>
    </row>
    <row r="118" spans="1:20">
      <c r="A118" s="38"/>
      <c r="B118" s="600" t="s">
        <v>29</v>
      </c>
      <c r="C118" s="593"/>
      <c r="D118" s="597">
        <v>65744</v>
      </c>
      <c r="E118" s="597">
        <v>2525</v>
      </c>
      <c r="F118" s="597">
        <v>53136</v>
      </c>
      <c r="G118" s="597">
        <v>4129</v>
      </c>
      <c r="H118" s="593"/>
      <c r="I118" s="80"/>
      <c r="J118" s="80"/>
      <c r="K118" s="80"/>
      <c r="L118" s="80"/>
      <c r="M118" s="80"/>
      <c r="N118" s="80"/>
      <c r="O118" s="78"/>
      <c r="P118" s="78"/>
      <c r="Q118" s="78"/>
      <c r="R118" s="78"/>
      <c r="S118" s="78"/>
      <c r="T118" s="78"/>
    </row>
    <row r="119" spans="1:20">
      <c r="A119" s="38"/>
      <c r="B119" s="600" t="s">
        <v>34</v>
      </c>
      <c r="C119" s="593"/>
      <c r="D119" s="597">
        <v>68365</v>
      </c>
      <c r="E119" s="597">
        <v>8183</v>
      </c>
      <c r="F119" s="597">
        <v>40948</v>
      </c>
      <c r="G119" s="597">
        <v>1758</v>
      </c>
      <c r="H119" s="593"/>
      <c r="I119" s="80"/>
      <c r="J119" s="80"/>
      <c r="K119" s="80"/>
      <c r="L119" s="80"/>
      <c r="M119" s="80"/>
      <c r="N119" s="80"/>
      <c r="O119" s="78"/>
      <c r="P119" s="78"/>
      <c r="Q119" s="78"/>
      <c r="R119" s="78"/>
      <c r="S119" s="78"/>
      <c r="T119" s="78"/>
    </row>
    <row r="120" spans="1:20">
      <c r="A120" s="38"/>
      <c r="B120" s="600" t="s">
        <v>30</v>
      </c>
      <c r="C120" s="593"/>
      <c r="D120" s="597">
        <v>69262</v>
      </c>
      <c r="E120" s="597">
        <v>4690</v>
      </c>
      <c r="F120" s="597">
        <v>50334</v>
      </c>
      <c r="G120" s="597">
        <v>1872</v>
      </c>
      <c r="H120" s="593"/>
      <c r="I120" s="80"/>
      <c r="J120" s="80"/>
      <c r="K120" s="80"/>
      <c r="L120" s="80"/>
      <c r="M120" s="80"/>
      <c r="N120" s="80"/>
      <c r="O120" s="78"/>
      <c r="P120" s="78"/>
      <c r="Q120" s="78"/>
      <c r="R120" s="78"/>
      <c r="S120" s="78"/>
      <c r="T120" s="78"/>
    </row>
    <row r="121" spans="1:20">
      <c r="A121" s="38"/>
      <c r="B121" s="600" t="s">
        <v>25</v>
      </c>
      <c r="C121" s="593"/>
      <c r="D121" s="597">
        <v>70126</v>
      </c>
      <c r="E121" s="597">
        <v>2863</v>
      </c>
      <c r="F121" s="597">
        <v>54272</v>
      </c>
      <c r="G121" s="597">
        <v>2658</v>
      </c>
      <c r="H121" s="593"/>
      <c r="I121" s="80"/>
      <c r="J121" s="80"/>
      <c r="K121" s="80"/>
      <c r="L121" s="80"/>
      <c r="M121" s="80"/>
      <c r="N121" s="80"/>
      <c r="O121" s="78"/>
      <c r="P121" s="78"/>
      <c r="Q121" s="78"/>
      <c r="R121" s="78"/>
      <c r="S121" s="78"/>
      <c r="T121" s="78"/>
    </row>
    <row r="122" spans="1:20">
      <c r="A122" s="38"/>
      <c r="B122" s="600" t="s">
        <v>40</v>
      </c>
      <c r="C122" s="593"/>
      <c r="D122" s="597">
        <v>70376</v>
      </c>
      <c r="E122" s="597">
        <v>4281</v>
      </c>
      <c r="F122" s="597">
        <v>52376</v>
      </c>
      <c r="G122" s="597">
        <v>2726</v>
      </c>
      <c r="H122" s="593"/>
      <c r="I122" s="80"/>
      <c r="J122" s="80"/>
      <c r="K122" s="80"/>
      <c r="L122" s="80"/>
      <c r="M122" s="80"/>
      <c r="N122" s="80"/>
      <c r="O122" s="78"/>
      <c r="P122" s="78"/>
      <c r="Q122" s="78"/>
      <c r="R122" s="78"/>
      <c r="S122" s="78"/>
      <c r="T122" s="78"/>
    </row>
    <row r="123" spans="1:20">
      <c r="A123" s="38"/>
      <c r="B123" s="600" t="s">
        <v>27</v>
      </c>
      <c r="C123" s="593"/>
      <c r="D123" s="597">
        <v>71622</v>
      </c>
      <c r="E123" s="597">
        <v>5088</v>
      </c>
      <c r="F123" s="597">
        <v>54780</v>
      </c>
      <c r="G123" s="597">
        <v>5463</v>
      </c>
      <c r="H123" s="593"/>
      <c r="I123" s="80"/>
      <c r="J123" s="80"/>
      <c r="K123" s="80"/>
      <c r="L123" s="80"/>
      <c r="M123" s="80"/>
      <c r="N123" s="80"/>
      <c r="O123" s="78"/>
      <c r="P123" s="78"/>
      <c r="Q123" s="78"/>
      <c r="R123" s="78"/>
      <c r="S123" s="78"/>
      <c r="T123" s="78"/>
    </row>
    <row r="124" spans="1:20">
      <c r="A124" s="38"/>
      <c r="B124" s="600" t="s">
        <v>21</v>
      </c>
      <c r="C124" s="593"/>
      <c r="D124" s="597">
        <v>73782</v>
      </c>
      <c r="E124" s="597">
        <v>6215</v>
      </c>
      <c r="F124" s="597">
        <v>57163</v>
      </c>
      <c r="G124" s="597">
        <v>3028</v>
      </c>
      <c r="H124" s="593"/>
      <c r="I124" s="82"/>
      <c r="J124" s="82"/>
      <c r="K124" s="82"/>
      <c r="L124" s="82"/>
      <c r="M124" s="82"/>
      <c r="N124" s="82"/>
      <c r="O124" s="78"/>
      <c r="P124" s="78"/>
      <c r="Q124" s="78"/>
      <c r="R124" s="78"/>
      <c r="S124" s="78"/>
      <c r="T124" s="78"/>
    </row>
    <row r="125" spans="1:20">
      <c r="A125" s="38"/>
      <c r="B125" s="600" t="s">
        <v>23</v>
      </c>
      <c r="C125" s="593"/>
      <c r="D125" s="597">
        <v>78131</v>
      </c>
      <c r="E125" s="597">
        <v>4920</v>
      </c>
      <c r="F125" s="597">
        <v>64035</v>
      </c>
      <c r="G125" s="597">
        <v>3484</v>
      </c>
      <c r="H125" s="593"/>
      <c r="I125" s="80"/>
      <c r="J125" s="80"/>
      <c r="K125" s="80"/>
      <c r="L125" s="80"/>
      <c r="M125" s="80"/>
      <c r="N125" s="80"/>
      <c r="O125" s="78"/>
      <c r="P125" s="78"/>
      <c r="Q125" s="78"/>
      <c r="R125" s="78"/>
      <c r="S125" s="78"/>
      <c r="T125" s="78"/>
    </row>
    <row r="126" spans="1:20">
      <c r="A126" s="38"/>
      <c r="B126" s="600" t="s">
        <v>24</v>
      </c>
      <c r="C126" s="593"/>
      <c r="D126" s="597">
        <v>85136</v>
      </c>
      <c r="E126" s="597">
        <v>4935</v>
      </c>
      <c r="F126" s="597">
        <v>55707</v>
      </c>
      <c r="G126" s="597">
        <v>2395</v>
      </c>
      <c r="H126" s="593"/>
      <c r="I126" s="80"/>
      <c r="J126" s="80"/>
      <c r="K126" s="80"/>
      <c r="L126" s="80"/>
      <c r="M126" s="80"/>
      <c r="N126" s="80"/>
      <c r="O126" s="78"/>
      <c r="P126" s="78"/>
      <c r="Q126" s="78"/>
      <c r="R126" s="78"/>
      <c r="S126" s="78"/>
      <c r="T126" s="78"/>
    </row>
    <row r="127" spans="1:20">
      <c r="A127" s="38"/>
      <c r="B127" s="600" t="s">
        <v>18</v>
      </c>
      <c r="C127" s="593"/>
      <c r="D127" s="598">
        <v>85139</v>
      </c>
      <c r="E127" s="598">
        <v>9202</v>
      </c>
      <c r="F127" s="598">
        <v>64846</v>
      </c>
      <c r="G127" s="598">
        <v>5772</v>
      </c>
      <c r="H127" s="593"/>
      <c r="I127" s="80"/>
      <c r="J127" s="80"/>
      <c r="K127" s="80"/>
      <c r="L127" s="80"/>
      <c r="M127" s="80"/>
      <c r="N127" s="80"/>
      <c r="O127" s="78"/>
      <c r="P127" s="78"/>
      <c r="Q127" s="78"/>
      <c r="R127" s="78"/>
      <c r="S127" s="78"/>
      <c r="T127" s="78"/>
    </row>
    <row r="128" spans="1:20">
      <c r="A128" s="38"/>
      <c r="B128" s="600" t="s">
        <v>20</v>
      </c>
      <c r="C128" s="593"/>
      <c r="D128" s="597">
        <v>90100</v>
      </c>
      <c r="E128" s="597">
        <v>5202</v>
      </c>
      <c r="F128" s="597">
        <v>65402</v>
      </c>
      <c r="G128" s="597">
        <v>4644</v>
      </c>
      <c r="H128" s="593"/>
      <c r="I128" s="80"/>
      <c r="J128" s="80"/>
      <c r="K128" s="80"/>
      <c r="L128" s="80"/>
      <c r="M128" s="80"/>
      <c r="N128" s="80"/>
      <c r="O128" s="78"/>
      <c r="P128" s="78"/>
      <c r="Q128" s="78"/>
      <c r="R128" s="78"/>
      <c r="S128" s="78"/>
      <c r="T128" s="78"/>
    </row>
    <row r="129" spans="1:36" s="540" customFormat="1">
      <c r="A129" s="555"/>
      <c r="B129" s="577" t="s">
        <v>19</v>
      </c>
      <c r="C129" s="389">
        <v>91140</v>
      </c>
      <c r="D129" s="389">
        <v>91140</v>
      </c>
      <c r="E129" s="389">
        <v>3039</v>
      </c>
      <c r="F129" s="389">
        <v>67965</v>
      </c>
      <c r="G129" s="389">
        <v>3783</v>
      </c>
      <c r="H129" s="389">
        <v>67965</v>
      </c>
      <c r="I129" s="374"/>
      <c r="J129" s="374"/>
      <c r="K129" s="374"/>
      <c r="L129" s="374"/>
      <c r="M129" s="374"/>
      <c r="N129" s="374"/>
      <c r="O129" s="557"/>
      <c r="P129" s="557"/>
      <c r="Q129" s="557"/>
      <c r="R129" s="557"/>
      <c r="S129" s="557"/>
      <c r="T129" s="557"/>
    </row>
    <row r="130" spans="1:36">
      <c r="A130" s="38"/>
      <c r="G130" s="80"/>
      <c r="H130" s="80"/>
      <c r="I130" s="80"/>
      <c r="J130" s="80"/>
      <c r="K130" s="80"/>
      <c r="L130" s="80"/>
      <c r="M130" s="80"/>
      <c r="N130" s="80"/>
      <c r="O130" s="78"/>
      <c r="P130" s="78"/>
      <c r="Q130" s="78"/>
      <c r="R130" s="78"/>
      <c r="S130" s="78"/>
      <c r="T130" s="78"/>
    </row>
    <row r="131" spans="1:36">
      <c r="A131" s="38"/>
      <c r="G131" s="80"/>
      <c r="H131" s="80"/>
      <c r="I131" s="80"/>
      <c r="J131" s="80"/>
      <c r="K131" s="80"/>
      <c r="L131" s="80"/>
      <c r="M131" s="80"/>
      <c r="N131" s="80"/>
      <c r="O131" s="78"/>
      <c r="P131" s="78"/>
      <c r="Q131" s="78"/>
      <c r="R131" s="78"/>
      <c r="S131" s="78"/>
      <c r="T131" s="78"/>
    </row>
    <row r="133" spans="1:36" ht="26.5" customHeight="1">
      <c r="A133" s="714" t="s">
        <v>559</v>
      </c>
      <c r="B133" s="714"/>
      <c r="C133" s="714"/>
      <c r="D133" s="714"/>
      <c r="E133" s="714"/>
      <c r="F133" s="714"/>
      <c r="G133" s="159"/>
      <c r="H133" s="159"/>
      <c r="I133" s="159"/>
      <c r="J133" s="159"/>
      <c r="K133" s="159"/>
      <c r="L133" s="159"/>
      <c r="M133" s="159"/>
      <c r="N133" s="159"/>
      <c r="O133" s="159"/>
      <c r="P133" s="159"/>
      <c r="Q133" s="159"/>
      <c r="R133" s="159"/>
      <c r="S133" s="159"/>
      <c r="T133" s="159"/>
    </row>
    <row r="134" spans="1:36">
      <c r="A134" s="714" t="s">
        <v>187</v>
      </c>
      <c r="B134" s="714"/>
      <c r="C134" s="714"/>
      <c r="D134" s="714"/>
      <c r="E134" s="714"/>
      <c r="F134" s="714"/>
      <c r="G134" s="159"/>
      <c r="H134" s="159"/>
      <c r="I134" s="159"/>
      <c r="J134" s="159"/>
      <c r="K134" s="159"/>
      <c r="L134" s="159"/>
      <c r="M134" s="159"/>
      <c r="N134" s="159"/>
      <c r="O134" s="159"/>
      <c r="P134" s="159"/>
      <c r="Q134" s="159"/>
      <c r="R134" s="159"/>
      <c r="S134" s="159"/>
      <c r="T134" s="159"/>
    </row>
    <row r="135" spans="1:36" s="215" customFormat="1">
      <c r="A135" s="710" t="s">
        <v>422</v>
      </c>
      <c r="B135" s="710"/>
      <c r="C135" s="710"/>
      <c r="D135" s="710"/>
      <c r="E135" s="710"/>
      <c r="F135" s="710"/>
      <c r="G135" s="710"/>
      <c r="H135" s="710"/>
      <c r="I135" s="710"/>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row>
    <row r="136" spans="1:36" s="215" customFormat="1">
      <c r="A136" s="226"/>
      <c r="B136" s="226"/>
      <c r="C136" s="226"/>
      <c r="D136" s="226"/>
      <c r="E136" s="226"/>
      <c r="F136" s="226"/>
      <c r="G136" s="226"/>
      <c r="H136" s="226"/>
      <c r="I136" s="226"/>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s="215" customFormat="1">
      <c r="A137" s="226"/>
      <c r="B137" s="226"/>
      <c r="C137" s="726" t="s">
        <v>183</v>
      </c>
      <c r="D137" s="726"/>
      <c r="E137" s="726"/>
      <c r="F137" s="726"/>
      <c r="G137" s="226"/>
      <c r="H137" s="226"/>
      <c r="I137" s="226"/>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s="215" customFormat="1" ht="24">
      <c r="A138" s="225"/>
      <c r="B138" s="225"/>
      <c r="C138" s="229" t="s">
        <v>184</v>
      </c>
      <c r="D138" s="229" t="s">
        <v>185</v>
      </c>
      <c r="E138" s="229" t="s">
        <v>186</v>
      </c>
      <c r="F138" s="229" t="s">
        <v>185</v>
      </c>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s="215" customFormat="1">
      <c r="A139" s="225"/>
      <c r="B139" s="227" t="s">
        <v>19</v>
      </c>
      <c r="C139" s="196">
        <v>91140</v>
      </c>
      <c r="D139" s="196">
        <v>3039</v>
      </c>
      <c r="E139" s="196">
        <v>67965</v>
      </c>
      <c r="F139" s="196">
        <v>3783</v>
      </c>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s="215" customFormat="1">
      <c r="A140" s="225"/>
      <c r="B140" s="228" t="s">
        <v>53</v>
      </c>
      <c r="C140" s="171">
        <v>67007</v>
      </c>
      <c r="D140" s="171">
        <v>603</v>
      </c>
      <c r="E140" s="171">
        <v>53810</v>
      </c>
      <c r="F140" s="171">
        <v>935</v>
      </c>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s="215" customFormat="1">
      <c r="A141" s="225"/>
      <c r="B141" s="228" t="s">
        <v>57</v>
      </c>
      <c r="C141" s="171">
        <v>52989</v>
      </c>
      <c r="D141" s="171">
        <v>206</v>
      </c>
      <c r="E141" s="171">
        <v>43215</v>
      </c>
      <c r="F141" s="171">
        <v>182</v>
      </c>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s="215" customFormat="1">
      <c r="A142" s="224"/>
      <c r="B142" s="224"/>
      <c r="C142" s="224"/>
      <c r="D142" s="224"/>
      <c r="E142" s="224"/>
      <c r="F142" s="224"/>
    </row>
    <row r="143" spans="1:36" s="215" customFormat="1">
      <c r="A143" s="714" t="s">
        <v>559</v>
      </c>
      <c r="B143" s="714"/>
      <c r="C143" s="714"/>
      <c r="D143" s="714"/>
      <c r="E143" s="714"/>
      <c r="F143" s="714"/>
    </row>
    <row r="144" spans="1:36" s="215" customFormat="1" ht="15" customHeight="1">
      <c r="A144" s="714"/>
      <c r="B144" s="714"/>
      <c r="C144" s="714"/>
      <c r="D144" s="714"/>
      <c r="E144" s="714"/>
      <c r="F144" s="714"/>
    </row>
    <row r="145" spans="1:20" s="230" customFormat="1" ht="15" customHeight="1">
      <c r="A145" s="714" t="s">
        <v>187</v>
      </c>
      <c r="B145" s="714"/>
      <c r="C145" s="714"/>
      <c r="D145" s="714"/>
      <c r="E145" s="714"/>
      <c r="F145" s="714"/>
    </row>
    <row r="146" spans="1:20" s="230" customFormat="1" ht="15" customHeight="1">
      <c r="A146" s="231"/>
      <c r="B146" s="231"/>
      <c r="C146" s="231"/>
      <c r="D146" s="231"/>
      <c r="E146" s="231"/>
      <c r="F146" s="231"/>
    </row>
    <row r="147" spans="1:20" s="67" customFormat="1">
      <c r="A147" s="710" t="s">
        <v>413</v>
      </c>
      <c r="B147" s="710"/>
      <c r="C147" s="710"/>
      <c r="D147" s="710"/>
      <c r="E147" s="710"/>
      <c r="F147" s="710"/>
      <c r="G147" s="710"/>
      <c r="H147" s="710"/>
      <c r="I147" s="710"/>
    </row>
    <row r="148" spans="1:20">
      <c r="A148" s="159"/>
      <c r="B148" s="159"/>
      <c r="C148" s="159"/>
      <c r="D148" s="159"/>
      <c r="E148" s="159"/>
      <c r="F148" s="159"/>
      <c r="G148" s="159"/>
      <c r="H148" s="159"/>
      <c r="I148" s="159"/>
      <c r="J148" s="4"/>
      <c r="K148" s="4"/>
      <c r="L148" s="5"/>
      <c r="M148" s="5"/>
      <c r="N148" s="5"/>
      <c r="O148" s="5"/>
      <c r="P148" s="4"/>
      <c r="Q148" s="4"/>
      <c r="R148" s="4"/>
      <c r="S148" s="4"/>
      <c r="T148" s="4"/>
    </row>
    <row r="149" spans="1:20">
      <c r="A149" s="159"/>
      <c r="B149" s="159"/>
      <c r="C149" s="726" t="s">
        <v>183</v>
      </c>
      <c r="D149" s="726"/>
      <c r="E149" s="726"/>
      <c r="F149" s="726"/>
      <c r="G149" s="159"/>
      <c r="H149" s="159"/>
      <c r="I149" s="159"/>
      <c r="J149" s="4"/>
      <c r="K149" s="4"/>
      <c r="L149" s="5"/>
      <c r="M149" s="5"/>
      <c r="N149" s="5"/>
      <c r="O149" s="5"/>
      <c r="P149" s="4"/>
      <c r="Q149" s="4"/>
      <c r="R149" s="4"/>
      <c r="S149" s="4"/>
      <c r="T149" s="4"/>
    </row>
    <row r="150" spans="1:20" ht="24">
      <c r="A150" s="159"/>
      <c r="B150" s="1"/>
      <c r="C150" s="64" t="s">
        <v>184</v>
      </c>
      <c r="D150" s="64" t="s">
        <v>185</v>
      </c>
      <c r="E150" s="64" t="s">
        <v>186</v>
      </c>
      <c r="F150" s="64" t="s">
        <v>185</v>
      </c>
      <c r="G150" s="159"/>
      <c r="H150" s="159"/>
      <c r="I150" s="159"/>
      <c r="J150" s="159"/>
      <c r="K150" s="159"/>
      <c r="L150" s="10"/>
      <c r="M150" s="10"/>
      <c r="N150" s="10"/>
      <c r="O150" s="10"/>
      <c r="P150" s="159"/>
      <c r="Q150" s="159"/>
      <c r="R150" s="159"/>
      <c r="S150" s="159"/>
      <c r="T150" s="159"/>
    </row>
    <row r="151" spans="1:20">
      <c r="A151" s="159"/>
      <c r="B151" s="29">
        <v>2015</v>
      </c>
      <c r="C151" s="171">
        <v>86933</v>
      </c>
      <c r="D151" s="171">
        <v>3388</v>
      </c>
      <c r="E151" s="171">
        <v>61404</v>
      </c>
      <c r="F151" s="171">
        <v>2562</v>
      </c>
      <c r="G151" s="159"/>
      <c r="H151" s="159"/>
      <c r="I151" s="159"/>
      <c r="J151" s="159"/>
      <c r="K151" s="159"/>
      <c r="L151" s="10"/>
      <c r="M151" s="10"/>
      <c r="N151" s="10"/>
      <c r="O151" s="10"/>
      <c r="P151" s="159"/>
      <c r="Q151" s="159"/>
      <c r="R151" s="159"/>
      <c r="S151" s="159"/>
      <c r="T151" s="159"/>
    </row>
    <row r="152" spans="1:20">
      <c r="A152" s="159"/>
      <c r="B152" s="18">
        <v>2016</v>
      </c>
      <c r="C152" s="171">
        <v>86629</v>
      </c>
      <c r="D152" s="171">
        <v>4214</v>
      </c>
      <c r="E152" s="171">
        <v>61067</v>
      </c>
      <c r="F152" s="171">
        <v>2078</v>
      </c>
      <c r="G152" s="159"/>
      <c r="H152" s="159"/>
      <c r="I152" s="159"/>
      <c r="J152" s="159"/>
      <c r="K152" s="159"/>
      <c r="L152" s="10"/>
      <c r="M152" s="10"/>
      <c r="N152" s="10"/>
      <c r="O152" s="10"/>
      <c r="P152" s="159"/>
      <c r="Q152" s="159"/>
      <c r="R152" s="159"/>
      <c r="S152" s="159"/>
      <c r="T152" s="159"/>
    </row>
    <row r="153" spans="1:20">
      <c r="A153" s="159"/>
      <c r="B153" s="51">
        <v>2017</v>
      </c>
      <c r="C153" s="171">
        <v>89595</v>
      </c>
      <c r="D153" s="171">
        <v>5816</v>
      </c>
      <c r="E153" s="171">
        <v>62993</v>
      </c>
      <c r="F153" s="171">
        <v>3116</v>
      </c>
      <c r="G153" s="159"/>
      <c r="H153" s="159"/>
      <c r="I153" s="159"/>
      <c r="J153" s="159"/>
      <c r="K153" s="159"/>
      <c r="L153" s="10"/>
      <c r="M153" s="10"/>
      <c r="N153" s="10"/>
      <c r="O153" s="10"/>
      <c r="P153" s="159"/>
      <c r="Q153" s="159"/>
      <c r="R153" s="159"/>
      <c r="S153" s="159"/>
      <c r="T153" s="159"/>
    </row>
    <row r="154" spans="1:20">
      <c r="A154" s="159"/>
      <c r="B154" s="271">
        <v>2018</v>
      </c>
      <c r="C154" s="171">
        <v>91179</v>
      </c>
      <c r="D154" s="171">
        <v>3135</v>
      </c>
      <c r="E154" s="171">
        <v>66206</v>
      </c>
      <c r="F154" s="171">
        <v>2883</v>
      </c>
      <c r="G154" s="159"/>
      <c r="H154" s="159"/>
      <c r="I154" s="159"/>
      <c r="J154" s="159"/>
      <c r="K154" s="159"/>
      <c r="L154" s="10"/>
      <c r="M154" s="10"/>
      <c r="N154" s="10"/>
      <c r="O154" s="10"/>
      <c r="P154" s="159"/>
      <c r="Q154" s="159"/>
      <c r="R154" s="159"/>
      <c r="S154" s="159"/>
      <c r="T154" s="159"/>
    </row>
    <row r="155" spans="1:20">
      <c r="A155" s="159"/>
      <c r="B155" s="242">
        <v>2019</v>
      </c>
      <c r="C155" s="162">
        <v>91140</v>
      </c>
      <c r="D155" s="162">
        <v>3039</v>
      </c>
      <c r="E155" s="162">
        <v>67965</v>
      </c>
      <c r="F155" s="162">
        <v>3783</v>
      </c>
      <c r="G155" s="159"/>
      <c r="H155" s="159"/>
      <c r="I155" s="159"/>
      <c r="J155" s="159"/>
      <c r="K155" s="159"/>
      <c r="L155" s="10"/>
      <c r="M155" s="10"/>
      <c r="N155" s="10"/>
      <c r="O155" s="10"/>
      <c r="P155" s="159"/>
      <c r="Q155" s="159"/>
      <c r="R155" s="159"/>
      <c r="S155" s="159"/>
      <c r="T155" s="159"/>
    </row>
    <row r="157" spans="1:20" ht="26.5" customHeight="1">
      <c r="A157" s="714" t="s">
        <v>561</v>
      </c>
      <c r="B157" s="714"/>
      <c r="C157" s="714"/>
      <c r="D157" s="714"/>
      <c r="E157" s="714"/>
      <c r="F157" s="714"/>
    </row>
    <row r="158" spans="1:20">
      <c r="A158" s="714" t="s">
        <v>65</v>
      </c>
      <c r="B158" s="714"/>
      <c r="C158" s="714"/>
      <c r="D158" s="714"/>
      <c r="E158" s="714"/>
      <c r="F158" s="714"/>
    </row>
    <row r="160" spans="1:20" s="273" customFormat="1"/>
    <row r="161" spans="1:6" s="273" customFormat="1"/>
    <row r="162" spans="1:6" s="67" customFormat="1">
      <c r="A162" s="710" t="s">
        <v>562</v>
      </c>
      <c r="B162" s="710"/>
      <c r="C162" s="710"/>
      <c r="D162" s="710"/>
      <c r="E162" s="710"/>
      <c r="F162" s="710"/>
    </row>
    <row r="164" spans="1:6">
      <c r="A164" s="159"/>
      <c r="B164" s="159"/>
      <c r="C164" s="726" t="s">
        <v>183</v>
      </c>
      <c r="D164" s="726"/>
      <c r="E164" s="726"/>
      <c r="F164" s="726"/>
    </row>
    <row r="165" spans="1:6" ht="24">
      <c r="A165" s="159"/>
      <c r="B165" s="180"/>
      <c r="C165" s="64" t="s">
        <v>184</v>
      </c>
      <c r="D165" s="64" t="s">
        <v>185</v>
      </c>
      <c r="E165" s="64" t="s">
        <v>186</v>
      </c>
      <c r="F165" s="64" t="s">
        <v>185</v>
      </c>
    </row>
    <row r="166" spans="1:6" s="215" customFormat="1">
      <c r="A166" s="204" t="s">
        <v>424</v>
      </c>
      <c r="B166" s="655" t="s">
        <v>316</v>
      </c>
      <c r="C166" s="520">
        <v>210469</v>
      </c>
      <c r="D166" s="520">
        <v>15892</v>
      </c>
      <c r="E166" s="520">
        <v>87333</v>
      </c>
      <c r="F166" s="520">
        <v>24252</v>
      </c>
    </row>
    <row r="167" spans="1:6" s="215" customFormat="1">
      <c r="A167" s="204" t="s">
        <v>425</v>
      </c>
      <c r="B167" s="655" t="s">
        <v>297</v>
      </c>
      <c r="C167" s="517">
        <v>94107</v>
      </c>
      <c r="D167" s="517">
        <v>33920</v>
      </c>
      <c r="E167" s="517">
        <v>60000</v>
      </c>
      <c r="F167" s="517">
        <v>13514</v>
      </c>
    </row>
    <row r="168" spans="1:6" s="215" customFormat="1">
      <c r="A168" s="204" t="s">
        <v>426</v>
      </c>
      <c r="B168" s="655" t="s">
        <v>654</v>
      </c>
      <c r="C168" s="517">
        <v>41657</v>
      </c>
      <c r="D168" s="517">
        <v>2292</v>
      </c>
      <c r="E168" s="517">
        <v>31610</v>
      </c>
      <c r="F168" s="517">
        <v>4081</v>
      </c>
    </row>
    <row r="169" spans="1:6">
      <c r="A169" s="159"/>
      <c r="B169" s="596" t="s">
        <v>316</v>
      </c>
      <c r="C169" s="520">
        <v>210469</v>
      </c>
      <c r="D169" s="520">
        <v>15892</v>
      </c>
      <c r="E169" s="520">
        <v>87333</v>
      </c>
      <c r="F169" s="520">
        <v>24252</v>
      </c>
    </row>
    <row r="170" spans="1:6">
      <c r="A170" s="159"/>
      <c r="B170" s="596" t="s">
        <v>296</v>
      </c>
      <c r="C170" s="162">
        <v>194265</v>
      </c>
      <c r="D170" s="162">
        <v>30004</v>
      </c>
      <c r="E170" s="162">
        <v>95049</v>
      </c>
      <c r="F170" s="162">
        <v>12851</v>
      </c>
    </row>
    <row r="171" spans="1:6">
      <c r="A171" s="159"/>
      <c r="B171" s="596" t="s">
        <v>295</v>
      </c>
      <c r="C171" s="517">
        <v>187563</v>
      </c>
      <c r="D171" s="162">
        <v>46377</v>
      </c>
      <c r="E171" s="162">
        <v>106587</v>
      </c>
      <c r="F171" s="162">
        <v>14396</v>
      </c>
    </row>
    <row r="172" spans="1:6">
      <c r="A172" s="159"/>
      <c r="B172" s="596" t="s">
        <v>304</v>
      </c>
      <c r="C172" s="162">
        <v>147371</v>
      </c>
      <c r="D172" s="162">
        <v>102589</v>
      </c>
      <c r="E172" s="162">
        <v>70707</v>
      </c>
      <c r="F172" s="162">
        <v>38479</v>
      </c>
    </row>
    <row r="173" spans="1:6">
      <c r="A173" s="159"/>
      <c r="B173" s="596" t="s">
        <v>310</v>
      </c>
      <c r="C173" s="520">
        <v>139659</v>
      </c>
      <c r="D173" s="520">
        <v>44570</v>
      </c>
      <c r="E173" s="520">
        <v>80357</v>
      </c>
      <c r="F173" s="520">
        <v>12761</v>
      </c>
    </row>
    <row r="174" spans="1:6">
      <c r="A174" s="159"/>
      <c r="B174" s="596" t="s">
        <v>311</v>
      </c>
      <c r="C174" s="520">
        <v>138444</v>
      </c>
      <c r="D174" s="520">
        <v>25991</v>
      </c>
      <c r="E174" s="520">
        <v>58750</v>
      </c>
      <c r="F174" s="520">
        <v>22478</v>
      </c>
    </row>
    <row r="175" spans="1:6">
      <c r="A175" s="159"/>
      <c r="B175" s="596" t="s">
        <v>298</v>
      </c>
      <c r="C175" s="162">
        <v>129417</v>
      </c>
      <c r="D175" s="162">
        <v>44490</v>
      </c>
      <c r="E175" s="162">
        <v>91458</v>
      </c>
      <c r="F175" s="162">
        <v>10713</v>
      </c>
    </row>
    <row r="176" spans="1:6">
      <c r="A176" s="159"/>
      <c r="B176" s="596" t="s">
        <v>309</v>
      </c>
      <c r="C176" s="520">
        <v>129167</v>
      </c>
      <c r="D176" s="520">
        <v>19552</v>
      </c>
      <c r="E176" s="520">
        <v>81813</v>
      </c>
      <c r="F176" s="520">
        <v>10733</v>
      </c>
    </row>
    <row r="177" spans="1:6">
      <c r="A177" s="159"/>
      <c r="B177" s="596" t="s">
        <v>293</v>
      </c>
      <c r="C177" s="162">
        <v>128000</v>
      </c>
      <c r="D177" s="162">
        <v>15536</v>
      </c>
      <c r="E177" s="162">
        <v>79226</v>
      </c>
      <c r="F177" s="162">
        <v>11648</v>
      </c>
    </row>
    <row r="178" spans="1:6">
      <c r="A178" s="159"/>
      <c r="B178" s="596" t="s">
        <v>308</v>
      </c>
      <c r="C178" s="520">
        <v>125284</v>
      </c>
      <c r="D178" s="520">
        <v>24500</v>
      </c>
      <c r="E178" s="520">
        <v>79131</v>
      </c>
      <c r="F178" s="520">
        <v>8898</v>
      </c>
    </row>
    <row r="179" spans="1:6">
      <c r="A179" s="159"/>
      <c r="B179" s="596" t="s">
        <v>19</v>
      </c>
      <c r="C179" s="520">
        <v>119525</v>
      </c>
      <c r="D179" s="520">
        <v>11103</v>
      </c>
      <c r="E179" s="520">
        <v>82208</v>
      </c>
      <c r="F179" s="520">
        <v>7062</v>
      </c>
    </row>
    <row r="180" spans="1:6">
      <c r="A180" s="159"/>
      <c r="B180" s="596" t="s">
        <v>327</v>
      </c>
      <c r="C180" s="162">
        <v>113561</v>
      </c>
      <c r="D180" s="162">
        <v>4281</v>
      </c>
      <c r="E180" s="162">
        <v>71276</v>
      </c>
      <c r="F180" s="162">
        <v>8189</v>
      </c>
    </row>
    <row r="181" spans="1:6">
      <c r="A181" s="159"/>
      <c r="B181" s="596" t="s">
        <v>302</v>
      </c>
      <c r="C181" s="162">
        <v>112865</v>
      </c>
      <c r="D181" s="162">
        <v>20223</v>
      </c>
      <c r="E181" s="162">
        <v>75114</v>
      </c>
      <c r="F181" s="162">
        <v>9628</v>
      </c>
    </row>
    <row r="182" spans="1:6">
      <c r="A182" s="159"/>
      <c r="B182" s="596" t="s">
        <v>322</v>
      </c>
      <c r="C182" s="162">
        <v>111092</v>
      </c>
      <c r="D182" s="162">
        <v>7563</v>
      </c>
      <c r="E182" s="162">
        <v>69643</v>
      </c>
      <c r="F182" s="162">
        <v>3324</v>
      </c>
    </row>
    <row r="183" spans="1:6">
      <c r="A183" s="159"/>
      <c r="B183" s="596" t="s">
        <v>313</v>
      </c>
      <c r="C183" s="520">
        <v>108937</v>
      </c>
      <c r="D183" s="520">
        <v>4684</v>
      </c>
      <c r="E183" s="520">
        <v>79510</v>
      </c>
      <c r="F183" s="520">
        <v>10119</v>
      </c>
    </row>
    <row r="184" spans="1:6">
      <c r="A184" s="159"/>
      <c r="B184" s="596" t="s">
        <v>306</v>
      </c>
      <c r="C184" s="162">
        <v>107396</v>
      </c>
      <c r="D184" s="162">
        <v>7915</v>
      </c>
      <c r="E184" s="162">
        <v>75656</v>
      </c>
      <c r="F184" s="162">
        <v>6309</v>
      </c>
    </row>
    <row r="185" spans="1:6">
      <c r="B185" s="596" t="s">
        <v>299</v>
      </c>
      <c r="C185" s="517">
        <v>103750</v>
      </c>
      <c r="D185" s="517">
        <v>11943</v>
      </c>
      <c r="E185" s="517">
        <v>82418</v>
      </c>
      <c r="F185" s="517">
        <v>8485</v>
      </c>
    </row>
    <row r="186" spans="1:6">
      <c r="B186" s="596" t="s">
        <v>303</v>
      </c>
      <c r="C186" s="517">
        <v>100000</v>
      </c>
      <c r="D186" s="517">
        <v>8920</v>
      </c>
      <c r="E186" s="517">
        <v>77128</v>
      </c>
      <c r="F186" s="517">
        <v>8027</v>
      </c>
    </row>
    <row r="187" spans="1:6">
      <c r="B187" s="596" t="s">
        <v>321</v>
      </c>
      <c r="C187" s="517">
        <v>94141</v>
      </c>
      <c r="D187" s="517">
        <v>15876</v>
      </c>
      <c r="E187" s="517">
        <v>66701</v>
      </c>
      <c r="F187" s="517">
        <v>5567</v>
      </c>
    </row>
    <row r="188" spans="1:6">
      <c r="B188" s="596" t="s">
        <v>297</v>
      </c>
      <c r="C188" s="517">
        <v>94107</v>
      </c>
      <c r="D188" s="517">
        <v>33920</v>
      </c>
      <c r="E188" s="517">
        <v>60000</v>
      </c>
      <c r="F188" s="517">
        <v>13514</v>
      </c>
    </row>
    <row r="189" spans="1:6">
      <c r="B189" s="596" t="s">
        <v>314</v>
      </c>
      <c r="C189" s="185">
        <v>91336</v>
      </c>
      <c r="D189" s="185">
        <v>15692</v>
      </c>
      <c r="E189" s="185">
        <v>74884</v>
      </c>
      <c r="F189" s="185">
        <v>12728</v>
      </c>
    </row>
    <row r="190" spans="1:6">
      <c r="B190" s="596" t="s">
        <v>325</v>
      </c>
      <c r="C190" s="517">
        <v>90699</v>
      </c>
      <c r="D190" s="517">
        <v>6415</v>
      </c>
      <c r="E190" s="517">
        <v>65857</v>
      </c>
      <c r="F190" s="517">
        <v>5233</v>
      </c>
    </row>
    <row r="191" spans="1:6">
      <c r="B191" s="596" t="s">
        <v>323</v>
      </c>
      <c r="C191" s="517">
        <v>89500</v>
      </c>
      <c r="D191" s="517">
        <v>26424</v>
      </c>
      <c r="E191" s="517">
        <v>72650</v>
      </c>
      <c r="F191" s="517">
        <v>7932</v>
      </c>
    </row>
    <row r="192" spans="1:6">
      <c r="B192" s="596" t="s">
        <v>326</v>
      </c>
      <c r="C192" s="517">
        <v>88788</v>
      </c>
      <c r="D192" s="517">
        <v>5699</v>
      </c>
      <c r="E192" s="517">
        <v>64694</v>
      </c>
      <c r="F192" s="517">
        <v>5448</v>
      </c>
    </row>
    <row r="193" spans="2:6">
      <c r="B193" s="596" t="s">
        <v>301</v>
      </c>
      <c r="C193" s="517">
        <v>87664</v>
      </c>
      <c r="D193" s="517">
        <v>11927</v>
      </c>
      <c r="E193" s="517">
        <v>71533</v>
      </c>
      <c r="F193" s="517">
        <v>9703</v>
      </c>
    </row>
    <row r="194" spans="2:6">
      <c r="B194" s="596" t="s">
        <v>305</v>
      </c>
      <c r="C194" s="517">
        <v>85593</v>
      </c>
      <c r="D194" s="517">
        <v>7703</v>
      </c>
      <c r="E194" s="517">
        <v>68422</v>
      </c>
      <c r="F194" s="517">
        <v>6270</v>
      </c>
    </row>
    <row r="195" spans="2:6">
      <c r="B195" s="596" t="s">
        <v>320</v>
      </c>
      <c r="C195" s="185">
        <v>82837</v>
      </c>
      <c r="D195" s="185">
        <v>4864</v>
      </c>
      <c r="E195" s="185">
        <v>62053</v>
      </c>
      <c r="F195" s="185">
        <v>2651</v>
      </c>
    </row>
    <row r="196" spans="2:6">
      <c r="B196" s="596" t="s">
        <v>318</v>
      </c>
      <c r="C196" s="185">
        <v>79190</v>
      </c>
      <c r="D196" s="185">
        <v>7702</v>
      </c>
      <c r="E196" s="185">
        <v>56103</v>
      </c>
      <c r="F196" s="185">
        <v>10210</v>
      </c>
    </row>
    <row r="197" spans="2:6">
      <c r="B197" s="596" t="s">
        <v>307</v>
      </c>
      <c r="C197" s="517">
        <v>75494</v>
      </c>
      <c r="D197" s="517">
        <v>10502</v>
      </c>
      <c r="E197" s="517">
        <v>55179</v>
      </c>
      <c r="F197" s="517">
        <v>9296</v>
      </c>
    </row>
    <row r="198" spans="2:6">
      <c r="B198" s="596" t="s">
        <v>315</v>
      </c>
      <c r="C198" s="185">
        <v>73081</v>
      </c>
      <c r="D198" s="185">
        <v>8570</v>
      </c>
      <c r="E198" s="185">
        <v>60525</v>
      </c>
      <c r="F198" s="185">
        <v>4477</v>
      </c>
    </row>
    <row r="199" spans="2:6">
      <c r="B199" s="596" t="s">
        <v>294</v>
      </c>
      <c r="C199" s="520">
        <v>70611</v>
      </c>
      <c r="D199" s="162">
        <v>4855</v>
      </c>
      <c r="E199" s="162">
        <v>58077</v>
      </c>
      <c r="F199" s="162">
        <v>11231</v>
      </c>
    </row>
    <row r="200" spans="2:6">
      <c r="B200" s="596" t="s">
        <v>292</v>
      </c>
      <c r="C200" s="162">
        <v>68413</v>
      </c>
      <c r="D200" s="162">
        <v>12618</v>
      </c>
      <c r="E200" s="162">
        <v>55000</v>
      </c>
      <c r="F200" s="162">
        <v>14474</v>
      </c>
    </row>
    <row r="201" spans="2:6">
      <c r="B201" s="596" t="s">
        <v>319</v>
      </c>
      <c r="C201" s="520">
        <v>68324</v>
      </c>
      <c r="D201" s="520">
        <v>8315</v>
      </c>
      <c r="E201" s="520">
        <v>38667</v>
      </c>
      <c r="F201" s="520">
        <v>9005</v>
      </c>
    </row>
    <row r="202" spans="2:6">
      <c r="B202" s="596" t="s">
        <v>324</v>
      </c>
      <c r="C202" s="162">
        <v>63892</v>
      </c>
      <c r="D202" s="162">
        <v>19406</v>
      </c>
      <c r="E202" s="162">
        <v>63993</v>
      </c>
      <c r="F202" s="162">
        <v>12549</v>
      </c>
    </row>
    <row r="203" spans="2:6">
      <c r="B203" s="596" t="s">
        <v>317</v>
      </c>
      <c r="C203" s="520">
        <v>58042</v>
      </c>
      <c r="D203" s="520">
        <v>15052</v>
      </c>
      <c r="E203" s="520">
        <v>52684</v>
      </c>
      <c r="F203" s="520">
        <v>27172</v>
      </c>
    </row>
    <row r="204" spans="2:6">
      <c r="B204" s="596" t="s">
        <v>312</v>
      </c>
      <c r="C204" s="520">
        <v>57788</v>
      </c>
      <c r="D204" s="520">
        <v>11398</v>
      </c>
      <c r="E204" s="520">
        <v>52139</v>
      </c>
      <c r="F204" s="520">
        <v>9785</v>
      </c>
    </row>
    <row r="205" spans="2:6">
      <c r="B205" s="596" t="s">
        <v>328</v>
      </c>
      <c r="C205" s="162">
        <v>52442</v>
      </c>
      <c r="D205" s="162">
        <v>22777</v>
      </c>
      <c r="E205" s="162">
        <v>57500</v>
      </c>
      <c r="F205" s="162">
        <v>9840</v>
      </c>
    </row>
    <row r="206" spans="2:6">
      <c r="B206" s="596" t="s">
        <v>329</v>
      </c>
      <c r="C206" s="162">
        <v>42361</v>
      </c>
      <c r="D206" s="162">
        <v>8208</v>
      </c>
      <c r="E206" s="162">
        <v>38295</v>
      </c>
      <c r="F206" s="162">
        <v>6339</v>
      </c>
    </row>
    <row r="207" spans="2:6">
      <c r="B207" s="655" t="s">
        <v>654</v>
      </c>
      <c r="C207" s="162">
        <v>41657</v>
      </c>
      <c r="D207" s="162">
        <v>2292</v>
      </c>
      <c r="E207" s="162">
        <v>31610</v>
      </c>
      <c r="F207" s="162">
        <v>4081</v>
      </c>
    </row>
    <row r="208" spans="2:6" s="215" customFormat="1">
      <c r="C208" s="162"/>
      <c r="D208" s="162"/>
      <c r="E208" s="162"/>
      <c r="F208" s="162"/>
    </row>
    <row r="240" spans="1:6">
      <c r="A240" s="714" t="s">
        <v>560</v>
      </c>
      <c r="B240" s="714"/>
      <c r="C240" s="714"/>
      <c r="D240" s="714"/>
      <c r="E240" s="714"/>
      <c r="F240" s="714"/>
    </row>
    <row r="241" spans="1:6">
      <c r="A241" s="714" t="s">
        <v>187</v>
      </c>
      <c r="B241" s="714"/>
      <c r="C241" s="714"/>
      <c r="D241" s="714"/>
      <c r="E241" s="714"/>
      <c r="F241" s="714"/>
    </row>
  </sheetData>
  <sortState ref="B169:F207">
    <sortCondition descending="1" ref="C169:C207"/>
  </sortState>
  <mergeCells count="32">
    <mergeCell ref="A101:F101"/>
    <mergeCell ref="A102:F102"/>
    <mergeCell ref="C45:E45"/>
    <mergeCell ref="F45:N45"/>
    <mergeCell ref="D76:F76"/>
    <mergeCell ref="G76:O76"/>
    <mergeCell ref="A158:F158"/>
    <mergeCell ref="C107:F107"/>
    <mergeCell ref="A133:F133"/>
    <mergeCell ref="A134:F134"/>
    <mergeCell ref="A147:I147"/>
    <mergeCell ref="A135:I135"/>
    <mergeCell ref="A143:F144"/>
    <mergeCell ref="C137:F137"/>
    <mergeCell ref="A145:F145"/>
    <mergeCell ref="C149:F149"/>
    <mergeCell ref="A240:F240"/>
    <mergeCell ref="A241:F241"/>
    <mergeCell ref="A1:F1"/>
    <mergeCell ref="A28:F28"/>
    <mergeCell ref="A29:F29"/>
    <mergeCell ref="C3:F3"/>
    <mergeCell ref="A31:F31"/>
    <mergeCell ref="A162:F162"/>
    <mergeCell ref="C164:F164"/>
    <mergeCell ref="A71:F71"/>
    <mergeCell ref="A72:F72"/>
    <mergeCell ref="A39:F39"/>
    <mergeCell ref="A40:F40"/>
    <mergeCell ref="A105:F105"/>
    <mergeCell ref="A43:F43"/>
    <mergeCell ref="A157:F157"/>
  </mergeCell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87" zoomScaleNormal="87" workbookViewId="0">
      <selection activeCell="I63" sqref="I63"/>
    </sheetView>
  </sheetViews>
  <sheetFormatPr defaultColWidth="8.81640625" defaultRowHeight="14.5"/>
  <cols>
    <col min="2" max="2" width="13.81640625" customWidth="1"/>
  </cols>
  <sheetData>
    <row r="1" spans="1:26" s="206" customFormat="1">
      <c r="A1" s="710" t="s">
        <v>563</v>
      </c>
      <c r="B1" s="710"/>
      <c r="C1" s="710"/>
      <c r="D1" s="710"/>
      <c r="E1" s="710"/>
      <c r="F1" s="710"/>
      <c r="G1" s="710"/>
      <c r="H1" s="710"/>
      <c r="I1" s="67"/>
      <c r="J1" s="67"/>
      <c r="K1" s="67"/>
      <c r="L1" s="67"/>
      <c r="M1" s="67"/>
      <c r="N1" s="67"/>
      <c r="O1" s="67"/>
      <c r="P1" s="67"/>
      <c r="Q1" s="67"/>
      <c r="R1" s="67"/>
      <c r="S1" s="67"/>
      <c r="T1" s="67"/>
      <c r="U1" s="67"/>
      <c r="V1" s="67"/>
      <c r="W1" s="67"/>
      <c r="X1" s="67"/>
      <c r="Y1" s="67"/>
      <c r="Z1" s="67"/>
    </row>
    <row r="2" spans="1:26" s="151" customFormat="1">
      <c r="A2" s="153"/>
      <c r="B2" s="153"/>
      <c r="C2" s="153"/>
      <c r="D2" s="153"/>
      <c r="E2" s="153"/>
      <c r="F2" s="153"/>
      <c r="G2" s="153"/>
      <c r="H2" s="153"/>
      <c r="I2" s="154"/>
      <c r="J2" s="154"/>
      <c r="K2" s="154"/>
      <c r="L2" s="154"/>
      <c r="M2" s="154"/>
      <c r="N2" s="154"/>
      <c r="O2" s="154"/>
      <c r="P2" s="154"/>
      <c r="Q2" s="154"/>
      <c r="R2" s="154"/>
      <c r="S2" s="154"/>
      <c r="T2" s="154"/>
      <c r="U2" s="154"/>
      <c r="V2" s="154"/>
      <c r="W2" s="154"/>
      <c r="X2" s="154"/>
      <c r="Y2" s="154"/>
      <c r="Z2" s="154"/>
    </row>
    <row r="3" spans="1:26" ht="58">
      <c r="A3" s="592"/>
      <c r="B3" s="592" t="s">
        <v>70</v>
      </c>
      <c r="C3" s="601" t="s">
        <v>188</v>
      </c>
      <c r="D3" s="601" t="s">
        <v>189</v>
      </c>
      <c r="E3" s="592"/>
      <c r="F3" s="592" t="s">
        <v>190</v>
      </c>
      <c r="G3" s="592" t="s">
        <v>191</v>
      </c>
      <c r="H3" s="159"/>
      <c r="I3" s="159"/>
      <c r="J3" s="159"/>
      <c r="K3" s="159"/>
      <c r="L3" s="159"/>
      <c r="M3" s="159"/>
      <c r="N3" s="159"/>
      <c r="O3" s="159"/>
      <c r="P3" s="159"/>
      <c r="Q3" s="159"/>
      <c r="R3" s="159"/>
      <c r="S3" s="159"/>
      <c r="T3" s="159"/>
      <c r="U3" s="159"/>
      <c r="V3" s="159"/>
      <c r="W3" s="159"/>
      <c r="X3" s="159"/>
      <c r="Y3" s="159"/>
      <c r="Z3" s="159"/>
    </row>
    <row r="4" spans="1:26">
      <c r="A4" s="688" t="s">
        <v>18</v>
      </c>
      <c r="B4" s="688"/>
      <c r="C4" s="688">
        <v>58</v>
      </c>
      <c r="D4" s="691">
        <v>0.5</v>
      </c>
      <c r="E4" s="691"/>
      <c r="F4" s="688">
        <v>468</v>
      </c>
      <c r="G4" s="691">
        <v>3.8</v>
      </c>
      <c r="H4" s="159"/>
      <c r="I4" s="159"/>
      <c r="J4" s="159"/>
      <c r="K4" s="159"/>
      <c r="L4" s="159"/>
      <c r="M4" s="159"/>
      <c r="N4" s="159"/>
      <c r="O4" s="159"/>
      <c r="P4" s="159"/>
      <c r="Q4" s="159"/>
      <c r="R4" s="159"/>
      <c r="S4" s="159"/>
      <c r="T4" s="159"/>
      <c r="U4" s="159"/>
      <c r="V4" s="159"/>
      <c r="W4" s="159"/>
      <c r="X4" s="159"/>
      <c r="Y4" s="159"/>
      <c r="Z4" s="159"/>
    </row>
    <row r="5" spans="1:26" s="665" customFormat="1">
      <c r="A5" s="665" t="s">
        <v>19</v>
      </c>
      <c r="B5" s="665">
        <v>267</v>
      </c>
      <c r="D5" s="297">
        <v>0.5</v>
      </c>
      <c r="F5" s="665">
        <v>3026</v>
      </c>
      <c r="G5" s="297">
        <v>6.1</v>
      </c>
    </row>
    <row r="6" spans="1:26">
      <c r="A6" s="688" t="s">
        <v>21</v>
      </c>
      <c r="B6" s="688"/>
      <c r="C6" s="689">
        <v>76</v>
      </c>
      <c r="D6" s="691">
        <v>0.5</v>
      </c>
      <c r="E6" s="691"/>
      <c r="F6" s="689">
        <v>635</v>
      </c>
      <c r="G6" s="691">
        <v>4.5999999999999996</v>
      </c>
      <c r="H6" s="159"/>
      <c r="I6" s="159"/>
      <c r="J6" s="159"/>
      <c r="K6" s="159"/>
      <c r="L6" s="159"/>
      <c r="M6" s="159"/>
      <c r="N6" s="159"/>
      <c r="O6" s="159"/>
      <c r="P6" s="159"/>
      <c r="Q6" s="159"/>
      <c r="R6" s="159"/>
      <c r="S6" s="159"/>
      <c r="T6" s="159"/>
      <c r="U6" s="159"/>
      <c r="V6" s="159"/>
      <c r="W6" s="159"/>
      <c r="X6" s="159"/>
      <c r="Y6" s="159"/>
      <c r="Z6" s="159"/>
    </row>
    <row r="7" spans="1:26">
      <c r="A7" s="688" t="s">
        <v>20</v>
      </c>
      <c r="B7" s="688"/>
      <c r="C7" s="689">
        <v>183</v>
      </c>
      <c r="D7" s="691">
        <v>0.6</v>
      </c>
      <c r="E7" s="691"/>
      <c r="F7" s="689">
        <v>2881</v>
      </c>
      <c r="G7" s="691">
        <v>8.6999999999999993</v>
      </c>
      <c r="H7" s="159"/>
      <c r="I7" s="159"/>
      <c r="J7" s="159"/>
      <c r="K7" s="159"/>
      <c r="L7" s="159"/>
      <c r="M7" s="159"/>
      <c r="N7" s="159"/>
      <c r="O7" s="159"/>
      <c r="P7" s="159"/>
      <c r="Q7" s="159"/>
      <c r="R7" s="159"/>
      <c r="S7" s="159"/>
      <c r="T7" s="159"/>
      <c r="U7" s="159"/>
      <c r="V7" s="159"/>
      <c r="W7" s="159"/>
      <c r="X7" s="159"/>
      <c r="Y7" s="159"/>
      <c r="Z7" s="159"/>
    </row>
    <row r="8" spans="1:26">
      <c r="A8" s="688" t="s">
        <v>27</v>
      </c>
      <c r="B8" s="688"/>
      <c r="C8" s="689">
        <v>78</v>
      </c>
      <c r="D8" s="691">
        <v>0.7</v>
      </c>
      <c r="E8" s="691"/>
      <c r="F8" s="689">
        <v>1181</v>
      </c>
      <c r="G8" s="691">
        <v>11.2</v>
      </c>
      <c r="H8" s="159"/>
      <c r="I8" s="159"/>
      <c r="J8" s="159"/>
      <c r="K8" s="159"/>
      <c r="L8" s="159"/>
      <c r="M8" s="159"/>
      <c r="N8" s="159"/>
      <c r="O8" s="159"/>
      <c r="P8" s="159"/>
      <c r="Q8" s="159"/>
      <c r="R8" s="159"/>
      <c r="S8" s="159"/>
      <c r="T8" s="159"/>
      <c r="U8" s="159"/>
      <c r="V8" s="159"/>
      <c r="W8" s="159"/>
      <c r="X8" s="159"/>
      <c r="Y8" s="159"/>
      <c r="Z8" s="159"/>
    </row>
    <row r="9" spans="1:26">
      <c r="A9" s="688" t="s">
        <v>23</v>
      </c>
      <c r="B9" s="688"/>
      <c r="C9" s="688">
        <v>709</v>
      </c>
      <c r="D9" s="691">
        <v>0.8</v>
      </c>
      <c r="E9" s="691"/>
      <c r="F9" s="688">
        <v>8084</v>
      </c>
      <c r="G9" s="691">
        <v>8.6</v>
      </c>
      <c r="H9" s="159"/>
      <c r="I9" s="159"/>
      <c r="J9" s="159"/>
      <c r="K9" s="159"/>
      <c r="L9" s="159"/>
      <c r="M9" s="159"/>
      <c r="N9" s="159"/>
      <c r="O9" s="159"/>
      <c r="P9" s="159"/>
      <c r="Q9" s="159"/>
      <c r="R9" s="159"/>
      <c r="S9" s="159"/>
      <c r="T9" s="159"/>
      <c r="U9" s="159"/>
      <c r="V9" s="159"/>
      <c r="W9" s="159"/>
      <c r="X9" s="159"/>
      <c r="Y9" s="159"/>
      <c r="Z9" s="159"/>
    </row>
    <row r="10" spans="1:26">
      <c r="A10" s="688" t="s">
        <v>30</v>
      </c>
      <c r="B10" s="688"/>
      <c r="C10" s="688">
        <v>555</v>
      </c>
      <c r="D10" s="691">
        <v>0.9</v>
      </c>
      <c r="E10" s="691"/>
      <c r="F10" s="688">
        <v>5890</v>
      </c>
      <c r="G10" s="691">
        <v>9.9</v>
      </c>
      <c r="H10" s="159"/>
      <c r="I10" s="159"/>
      <c r="J10" s="159"/>
      <c r="K10" s="159"/>
      <c r="L10" s="159"/>
      <c r="M10" s="159"/>
      <c r="N10" s="159"/>
      <c r="O10" s="159"/>
      <c r="P10" s="159"/>
      <c r="Q10" s="159"/>
      <c r="R10" s="159"/>
      <c r="S10" s="159"/>
      <c r="T10" s="159"/>
      <c r="U10" s="159"/>
      <c r="V10" s="159"/>
      <c r="W10" s="159"/>
      <c r="X10" s="159"/>
      <c r="Y10" s="159"/>
      <c r="Z10" s="159"/>
    </row>
    <row r="11" spans="1:26">
      <c r="A11" s="688" t="s">
        <v>26</v>
      </c>
      <c r="B11" s="688"/>
      <c r="C11" s="688">
        <v>301</v>
      </c>
      <c r="D11" s="691">
        <v>1</v>
      </c>
      <c r="E11" s="691"/>
      <c r="F11" s="688">
        <v>4531</v>
      </c>
      <c r="G11" s="691">
        <v>15.7</v>
      </c>
      <c r="H11" s="159"/>
      <c r="I11" s="159"/>
      <c r="J11" s="159"/>
      <c r="K11" s="159"/>
      <c r="L11" s="159"/>
      <c r="M11" s="159"/>
      <c r="N11" s="159"/>
      <c r="O11" s="159"/>
      <c r="P11" s="159"/>
      <c r="Q11" s="159"/>
      <c r="R11" s="159"/>
      <c r="S11" s="159"/>
      <c r="T11" s="159"/>
      <c r="U11" s="159"/>
      <c r="V11" s="159"/>
      <c r="W11" s="159"/>
      <c r="X11" s="159"/>
      <c r="Y11" s="159"/>
      <c r="Z11" s="159"/>
    </row>
    <row r="12" spans="1:26">
      <c r="A12" s="688" t="s">
        <v>25</v>
      </c>
      <c r="B12" s="688"/>
      <c r="C12" s="688">
        <v>1059</v>
      </c>
      <c r="D12" s="691">
        <v>1.3</v>
      </c>
      <c r="E12" s="691"/>
      <c r="F12" s="688">
        <v>9460</v>
      </c>
      <c r="G12" s="691">
        <v>11.3</v>
      </c>
      <c r="H12" s="159"/>
      <c r="I12" s="159"/>
      <c r="J12" s="159"/>
      <c r="K12" s="159"/>
      <c r="L12" s="159"/>
      <c r="M12" s="159"/>
      <c r="N12" s="159"/>
      <c r="O12" s="159"/>
      <c r="P12" s="159"/>
      <c r="Q12" s="159"/>
      <c r="R12" s="159"/>
      <c r="S12" s="159"/>
      <c r="T12" s="159"/>
      <c r="U12" s="159"/>
      <c r="V12" s="159"/>
      <c r="W12" s="159"/>
      <c r="X12" s="159"/>
      <c r="Y12" s="159"/>
      <c r="Z12" s="159"/>
    </row>
    <row r="13" spans="1:26">
      <c r="A13" s="688" t="s">
        <v>24</v>
      </c>
      <c r="B13" s="688"/>
      <c r="C13" s="688">
        <v>830</v>
      </c>
      <c r="D13" s="691">
        <v>1.3</v>
      </c>
      <c r="E13" s="691"/>
      <c r="F13" s="688">
        <v>7440</v>
      </c>
      <c r="G13" s="691">
        <v>11.7</v>
      </c>
      <c r="H13" s="159"/>
      <c r="I13" s="159"/>
      <c r="J13" s="159"/>
      <c r="K13" s="159"/>
      <c r="L13" s="159"/>
      <c r="M13" s="159"/>
      <c r="N13" s="159"/>
      <c r="O13" s="159"/>
      <c r="P13" s="159"/>
      <c r="Q13" s="159"/>
      <c r="R13" s="159"/>
      <c r="S13" s="159"/>
      <c r="T13" s="159"/>
      <c r="U13" s="159"/>
      <c r="V13" s="159"/>
      <c r="W13" s="159"/>
      <c r="X13" s="159"/>
      <c r="Y13" s="159"/>
      <c r="Z13" s="159"/>
    </row>
    <row r="14" spans="1:26">
      <c r="A14" s="688" t="s">
        <v>22</v>
      </c>
      <c r="B14" s="688"/>
      <c r="C14" s="688">
        <v>663</v>
      </c>
      <c r="D14" s="691">
        <v>1.5</v>
      </c>
      <c r="E14" s="691"/>
      <c r="F14" s="688">
        <v>5151</v>
      </c>
      <c r="G14" s="691">
        <v>11.6</v>
      </c>
      <c r="H14" s="159"/>
      <c r="I14" s="159"/>
      <c r="J14" s="159"/>
      <c r="K14" s="159"/>
      <c r="L14" s="159"/>
      <c r="M14" s="159"/>
      <c r="N14" s="159"/>
      <c r="O14" s="159"/>
      <c r="P14" s="159"/>
      <c r="Q14" s="159"/>
      <c r="R14" s="159"/>
      <c r="S14" s="159"/>
      <c r="T14" s="159"/>
      <c r="U14" s="159"/>
      <c r="V14" s="159"/>
      <c r="W14" s="159"/>
      <c r="X14" s="159"/>
      <c r="Y14" s="159"/>
      <c r="Z14" s="159"/>
    </row>
    <row r="15" spans="1:26">
      <c r="A15" s="688" t="s">
        <v>31</v>
      </c>
      <c r="B15" s="688"/>
      <c r="C15" s="688">
        <v>161</v>
      </c>
      <c r="D15" s="691">
        <v>1.8</v>
      </c>
      <c r="E15" s="691"/>
      <c r="F15" s="688">
        <v>1910</v>
      </c>
      <c r="G15" s="691">
        <v>20.8</v>
      </c>
      <c r="H15" s="159"/>
      <c r="I15" s="159"/>
      <c r="J15" s="159"/>
      <c r="K15" s="159"/>
      <c r="L15" s="159"/>
      <c r="M15" s="159"/>
      <c r="N15" s="159"/>
      <c r="O15" s="159"/>
      <c r="P15" s="159"/>
      <c r="Q15" s="159"/>
      <c r="R15" s="159"/>
      <c r="S15" s="159"/>
      <c r="T15" s="159"/>
      <c r="U15" s="159"/>
      <c r="V15" s="159"/>
      <c r="W15" s="159"/>
      <c r="X15" s="159"/>
      <c r="Y15" s="159"/>
      <c r="Z15" s="159"/>
    </row>
    <row r="16" spans="1:26">
      <c r="A16" s="689" t="s">
        <v>35</v>
      </c>
      <c r="B16" s="689"/>
      <c r="C16" s="689">
        <v>672</v>
      </c>
      <c r="D16" s="690">
        <v>2.5</v>
      </c>
      <c r="E16" s="690"/>
      <c r="F16" s="689">
        <v>6314</v>
      </c>
      <c r="G16" s="690">
        <v>23.8</v>
      </c>
      <c r="H16" s="159"/>
      <c r="I16" s="159"/>
      <c r="J16" s="159"/>
      <c r="K16" s="159"/>
      <c r="L16" s="159"/>
      <c r="M16" s="159"/>
      <c r="N16" s="159"/>
      <c r="O16" s="159"/>
      <c r="P16" s="159"/>
      <c r="Q16" s="159"/>
      <c r="R16" s="159"/>
      <c r="S16" s="159"/>
      <c r="T16" s="159"/>
      <c r="U16" s="159"/>
      <c r="V16" s="159"/>
      <c r="W16" s="159"/>
      <c r="X16" s="159"/>
      <c r="Y16" s="159"/>
      <c r="Z16" s="159"/>
    </row>
    <row r="17" spans="1:7" s="540" customFormat="1">
      <c r="A17" s="688" t="s">
        <v>28</v>
      </c>
      <c r="B17" s="688"/>
      <c r="C17" s="689">
        <v>1578</v>
      </c>
      <c r="D17" s="691">
        <v>2.8</v>
      </c>
      <c r="E17" s="691"/>
      <c r="F17" s="689">
        <v>9442</v>
      </c>
      <c r="G17" s="691">
        <v>16.899999999999999</v>
      </c>
    </row>
    <row r="18" spans="1:7">
      <c r="A18" s="688" t="s">
        <v>34</v>
      </c>
      <c r="B18" s="688"/>
      <c r="C18" s="689">
        <v>181</v>
      </c>
      <c r="D18" s="691">
        <v>2.9</v>
      </c>
      <c r="E18" s="691"/>
      <c r="F18" s="689">
        <v>919</v>
      </c>
      <c r="G18" s="691">
        <v>14.9</v>
      </c>
    </row>
    <row r="19" spans="1:7">
      <c r="A19" s="688" t="s">
        <v>36</v>
      </c>
      <c r="B19" s="688"/>
      <c r="C19" s="688">
        <v>2275</v>
      </c>
      <c r="D19" s="691">
        <v>3.3</v>
      </c>
      <c r="E19" s="691"/>
      <c r="F19" s="688">
        <v>11098</v>
      </c>
      <c r="G19" s="691">
        <v>16.100000000000001</v>
      </c>
    </row>
    <row r="20" spans="1:7">
      <c r="A20" s="689" t="s">
        <v>37</v>
      </c>
      <c r="B20" s="689"/>
      <c r="C20" s="689">
        <v>1842</v>
      </c>
      <c r="D20" s="690">
        <v>3.6</v>
      </c>
      <c r="E20" s="690"/>
      <c r="F20" s="689">
        <v>7720</v>
      </c>
      <c r="G20" s="690">
        <v>15.2</v>
      </c>
    </row>
    <row r="21" spans="1:7">
      <c r="A21" s="688" t="s">
        <v>29</v>
      </c>
      <c r="B21" s="688"/>
      <c r="C21" s="688">
        <v>1364</v>
      </c>
      <c r="D21" s="691">
        <v>3.7</v>
      </c>
      <c r="E21" s="691"/>
      <c r="F21" s="688">
        <v>5596</v>
      </c>
      <c r="G21" s="691">
        <v>15.1</v>
      </c>
    </row>
    <row r="22" spans="1:7">
      <c r="A22" s="688" t="s">
        <v>32</v>
      </c>
      <c r="B22" s="688"/>
      <c r="C22" s="688">
        <v>1924</v>
      </c>
      <c r="D22" s="691">
        <v>3.8</v>
      </c>
      <c r="E22" s="691"/>
      <c r="F22" s="688">
        <v>10576</v>
      </c>
      <c r="G22" s="691">
        <v>21</v>
      </c>
    </row>
    <row r="23" spans="1:7">
      <c r="A23" s="688" t="s">
        <v>33</v>
      </c>
      <c r="B23" s="688"/>
      <c r="C23" s="688">
        <v>3028</v>
      </c>
      <c r="D23" s="691">
        <v>3.8</v>
      </c>
      <c r="E23" s="691"/>
      <c r="F23" s="688">
        <v>12465</v>
      </c>
      <c r="G23" s="691">
        <v>15.6</v>
      </c>
    </row>
    <row r="24" spans="1:7">
      <c r="A24" s="688" t="s">
        <v>38</v>
      </c>
      <c r="B24" s="688"/>
      <c r="C24" s="688">
        <v>631</v>
      </c>
      <c r="D24" s="691">
        <v>4.2</v>
      </c>
      <c r="E24" s="691"/>
      <c r="F24" s="688">
        <v>4047</v>
      </c>
      <c r="G24" s="691">
        <v>27</v>
      </c>
    </row>
    <row r="26" spans="1:7">
      <c r="A26" s="159" t="s">
        <v>192</v>
      </c>
      <c r="B26" s="159"/>
      <c r="C26" s="159"/>
      <c r="D26" s="159"/>
      <c r="E26" s="159"/>
      <c r="F26" s="159"/>
    </row>
    <row r="27" spans="1:7">
      <c r="A27" s="159" t="s">
        <v>193</v>
      </c>
      <c r="B27" s="159"/>
      <c r="C27" s="159"/>
      <c r="D27" s="159"/>
      <c r="E27" s="159"/>
      <c r="F27" s="159"/>
    </row>
    <row r="28" spans="1:7">
      <c r="A28" s="159" t="s">
        <v>194</v>
      </c>
      <c r="B28" s="159"/>
      <c r="C28" s="159"/>
      <c r="D28" s="159"/>
      <c r="E28" s="159"/>
      <c r="F28" s="159"/>
    </row>
    <row r="29" spans="1:7">
      <c r="A29" s="159" t="s">
        <v>564</v>
      </c>
      <c r="B29" s="159"/>
      <c r="C29" s="159"/>
      <c r="D29" s="159"/>
      <c r="E29" s="159"/>
      <c r="F29" s="159"/>
    </row>
    <row r="30" spans="1:7">
      <c r="A30" s="159" t="s">
        <v>565</v>
      </c>
      <c r="B30" s="159"/>
      <c r="C30" s="159"/>
      <c r="D30" s="159"/>
      <c r="E30" s="159"/>
      <c r="F30" s="159"/>
    </row>
    <row r="31" spans="1:7">
      <c r="A31" s="187" t="s">
        <v>566</v>
      </c>
      <c r="B31" s="159"/>
      <c r="C31" s="159"/>
      <c r="D31" s="159"/>
      <c r="E31" s="159"/>
      <c r="F31" s="159"/>
    </row>
    <row r="32" spans="1:7">
      <c r="A32" s="159" t="s">
        <v>195</v>
      </c>
      <c r="B32" s="159"/>
      <c r="C32" s="159"/>
      <c r="D32" s="159"/>
      <c r="E32" s="159"/>
      <c r="F32" s="159"/>
    </row>
    <row r="34" spans="1:26" s="67" customFormat="1">
      <c r="A34" s="710" t="s">
        <v>414</v>
      </c>
      <c r="B34" s="710"/>
      <c r="C34" s="710"/>
      <c r="D34" s="710"/>
      <c r="E34" s="710"/>
      <c r="F34" s="710"/>
      <c r="G34" s="710"/>
      <c r="H34" s="710"/>
    </row>
    <row r="36" spans="1:26">
      <c r="A36" s="159"/>
      <c r="B36" s="159" t="s">
        <v>196</v>
      </c>
      <c r="C36" s="159" t="s">
        <v>197</v>
      </c>
      <c r="D36" s="159"/>
      <c r="E36" s="159"/>
      <c r="F36" s="159"/>
      <c r="G36" s="159"/>
      <c r="H36" s="159"/>
      <c r="I36" s="159"/>
      <c r="J36" s="159"/>
      <c r="K36" s="159"/>
      <c r="L36" s="159"/>
      <c r="M36" s="159"/>
      <c r="N36" s="159"/>
      <c r="O36" s="159"/>
      <c r="P36" s="159"/>
      <c r="Q36" s="159"/>
      <c r="R36" s="159"/>
      <c r="S36" s="159"/>
      <c r="T36" s="159"/>
      <c r="U36" s="159"/>
      <c r="V36" s="159"/>
      <c r="W36" s="159"/>
      <c r="X36" s="159"/>
      <c r="Y36" s="159"/>
      <c r="Z36" s="159"/>
    </row>
    <row r="38" spans="1:26">
      <c r="A38" s="159"/>
      <c r="B38" s="159" t="s">
        <v>198</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row>
    <row r="39" spans="1:26">
      <c r="A39" s="159"/>
      <c r="B39" s="602" t="s">
        <v>199</v>
      </c>
      <c r="C39" s="602">
        <v>3</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row>
    <row r="40" spans="1:26">
      <c r="A40" s="159"/>
      <c r="B40" s="602" t="s">
        <v>200</v>
      </c>
      <c r="C40" s="602">
        <v>42</v>
      </c>
      <c r="D40" s="159"/>
      <c r="E40" s="159"/>
      <c r="F40" s="159"/>
      <c r="G40" s="159"/>
      <c r="H40" s="159"/>
      <c r="I40" s="159"/>
      <c r="J40" s="159"/>
      <c r="K40" s="159"/>
      <c r="L40" s="159"/>
      <c r="M40" s="159"/>
      <c r="N40" s="159"/>
      <c r="O40" s="159"/>
      <c r="P40" s="159"/>
      <c r="Q40" s="159"/>
      <c r="R40" s="159"/>
      <c r="S40" s="159"/>
      <c r="T40" s="159"/>
      <c r="U40" s="159"/>
      <c r="V40" s="159"/>
      <c r="W40" s="159"/>
      <c r="X40" s="159"/>
      <c r="Y40" s="159"/>
      <c r="Z40" s="159"/>
    </row>
    <row r="41" spans="1:26">
      <c r="A41" s="159"/>
      <c r="B41" s="602" t="s">
        <v>201</v>
      </c>
      <c r="C41" s="602">
        <v>43</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row>
    <row r="42" spans="1:26">
      <c r="A42" s="159"/>
      <c r="B42" s="602" t="s">
        <v>202</v>
      </c>
      <c r="C42" s="602">
        <v>179</v>
      </c>
      <c r="D42" s="159"/>
      <c r="E42" s="159"/>
      <c r="F42" s="159"/>
      <c r="G42" s="159"/>
      <c r="H42" s="159"/>
      <c r="I42" s="159"/>
      <c r="J42" s="159"/>
      <c r="K42" s="159"/>
      <c r="L42" s="159"/>
      <c r="M42" s="159"/>
      <c r="N42" s="159"/>
      <c r="O42" s="159"/>
      <c r="P42" s="159"/>
      <c r="Q42" s="159"/>
      <c r="R42" s="159"/>
      <c r="S42" s="159"/>
      <c r="T42" s="159"/>
      <c r="U42" s="159"/>
      <c r="V42" s="159"/>
      <c r="W42" s="159"/>
      <c r="X42" s="159"/>
      <c r="Y42" s="159"/>
      <c r="Z42" s="159"/>
    </row>
    <row r="44" spans="1:26">
      <c r="A44" s="159"/>
      <c r="B44" s="159" t="s">
        <v>203</v>
      </c>
      <c r="C44" s="208"/>
      <c r="D44" s="159"/>
      <c r="E44" s="159"/>
      <c r="F44" s="159"/>
      <c r="G44" s="159"/>
      <c r="H44" s="159"/>
      <c r="I44" s="159"/>
      <c r="J44" s="159"/>
      <c r="K44" s="159"/>
      <c r="L44" s="159"/>
      <c r="M44" s="159"/>
      <c r="N44" s="159"/>
      <c r="O44" s="159"/>
      <c r="P44" s="159"/>
      <c r="Q44" s="159"/>
      <c r="R44" s="159"/>
      <c r="S44" s="159"/>
      <c r="T44" s="159"/>
      <c r="U44" s="159"/>
      <c r="V44" s="159"/>
      <c r="W44" s="159"/>
      <c r="X44" s="159"/>
      <c r="Y44" s="159"/>
      <c r="Z44" s="159"/>
    </row>
    <row r="45" spans="1:26">
      <c r="A45" s="159"/>
      <c r="B45" s="603" t="s">
        <v>204</v>
      </c>
      <c r="C45" s="603">
        <v>426</v>
      </c>
      <c r="D45" s="159"/>
      <c r="E45" s="159"/>
      <c r="F45" s="159"/>
      <c r="G45" s="159"/>
      <c r="H45" s="159"/>
      <c r="I45" s="159"/>
      <c r="J45" s="159"/>
      <c r="K45" s="159"/>
      <c r="L45" s="159"/>
      <c r="M45" s="159"/>
      <c r="N45" s="159"/>
      <c r="O45" s="159"/>
      <c r="P45" s="159"/>
      <c r="Q45" s="159"/>
      <c r="R45" s="159"/>
      <c r="S45" s="159"/>
      <c r="T45" s="159"/>
      <c r="U45" s="159"/>
      <c r="V45" s="159"/>
      <c r="W45" s="159"/>
      <c r="X45" s="159"/>
      <c r="Y45" s="159"/>
      <c r="Z45" s="159"/>
    </row>
    <row r="46" spans="1:26">
      <c r="A46" s="159"/>
      <c r="B46" s="603" t="s">
        <v>205</v>
      </c>
      <c r="C46" s="603">
        <v>2396</v>
      </c>
      <c r="D46" s="159"/>
      <c r="E46" s="159"/>
      <c r="F46" s="159"/>
      <c r="G46" s="159"/>
      <c r="H46" s="159"/>
      <c r="I46" s="159"/>
      <c r="J46" s="159"/>
      <c r="K46" s="159"/>
      <c r="L46" s="159"/>
      <c r="M46" s="159"/>
      <c r="N46" s="159"/>
      <c r="O46" s="159"/>
      <c r="P46" s="159"/>
      <c r="Q46" s="159"/>
      <c r="R46" s="159"/>
      <c r="S46" s="159"/>
      <c r="T46" s="159"/>
      <c r="U46" s="159"/>
      <c r="V46" s="159"/>
      <c r="W46" s="159"/>
      <c r="X46" s="159"/>
      <c r="Y46" s="159"/>
      <c r="Z46" s="159"/>
    </row>
    <row r="47" spans="1:26">
      <c r="A47" s="159"/>
      <c r="B47" s="603" t="s">
        <v>206</v>
      </c>
      <c r="C47" s="603">
        <v>204</v>
      </c>
      <c r="D47" s="159"/>
      <c r="E47" s="159"/>
      <c r="F47" s="159"/>
      <c r="G47" s="159"/>
      <c r="H47" s="159"/>
      <c r="I47" s="159"/>
      <c r="J47" s="159"/>
      <c r="K47" s="159"/>
      <c r="L47" s="159"/>
      <c r="M47" s="159"/>
      <c r="N47" s="159"/>
      <c r="O47" s="159"/>
      <c r="P47" s="159"/>
      <c r="Q47" s="159"/>
      <c r="R47" s="159"/>
      <c r="S47" s="159"/>
      <c r="T47" s="159"/>
      <c r="U47" s="159"/>
      <c r="V47" s="159"/>
      <c r="W47" s="159"/>
      <c r="X47" s="159"/>
      <c r="Y47" s="159"/>
      <c r="Z47" s="159"/>
    </row>
    <row r="48" spans="1:26">
      <c r="A48" s="159"/>
      <c r="B48" s="159"/>
      <c r="C48" s="220"/>
      <c r="D48" s="159"/>
      <c r="E48" s="159"/>
      <c r="F48" s="159"/>
      <c r="G48" s="159"/>
      <c r="H48" s="159"/>
      <c r="I48" s="159"/>
      <c r="J48" s="159"/>
      <c r="K48" s="159"/>
      <c r="L48" s="159"/>
      <c r="M48" s="159"/>
      <c r="N48" s="159"/>
      <c r="O48" s="159"/>
      <c r="P48" s="159"/>
      <c r="Q48" s="159"/>
      <c r="R48" s="159"/>
      <c r="S48" s="159"/>
      <c r="T48" s="159"/>
      <c r="U48" s="159"/>
      <c r="V48" s="159"/>
      <c r="W48" s="159"/>
      <c r="X48" s="159"/>
      <c r="Y48" s="159"/>
      <c r="Z48" s="159"/>
    </row>
    <row r="49" spans="1:26" s="159" customFormat="1"/>
    <row r="50" spans="1:26" s="159" customFormat="1">
      <c r="A50" s="159" t="s">
        <v>454</v>
      </c>
    </row>
    <row r="51" spans="1:26" s="159" customFormat="1">
      <c r="A51" s="159" t="s">
        <v>193</v>
      </c>
    </row>
    <row r="52" spans="1:26" s="159" customFormat="1">
      <c r="A52" s="159" t="s">
        <v>194</v>
      </c>
    </row>
    <row r="53" spans="1:26" s="159" customFormat="1">
      <c r="A53" s="159" t="s">
        <v>564</v>
      </c>
    </row>
    <row r="54" spans="1:26" s="159" customFormat="1">
      <c r="A54" s="159" t="s">
        <v>565</v>
      </c>
    </row>
    <row r="55" spans="1:26" s="159" customFormat="1">
      <c r="A55" s="187" t="s">
        <v>566</v>
      </c>
    </row>
    <row r="56" spans="1:26" s="159" customFormat="1">
      <c r="A56" s="159" t="s">
        <v>195</v>
      </c>
    </row>
    <row r="58" spans="1:26" s="67" customFormat="1">
      <c r="A58" s="710" t="s">
        <v>207</v>
      </c>
      <c r="B58" s="710"/>
      <c r="C58" s="710"/>
      <c r="D58" s="710"/>
      <c r="E58" s="710"/>
      <c r="F58" s="710"/>
      <c r="G58" s="710"/>
      <c r="H58" s="710"/>
    </row>
    <row r="60" spans="1:26" ht="39">
      <c r="A60" s="159"/>
      <c r="B60" s="159"/>
      <c r="C60" s="88" t="s">
        <v>208</v>
      </c>
      <c r="D60" s="258" t="s">
        <v>70</v>
      </c>
      <c r="E60" s="258" t="s">
        <v>434</v>
      </c>
      <c r="F60" s="43"/>
      <c r="G60" s="43"/>
      <c r="H60" s="43"/>
      <c r="I60" s="43"/>
      <c r="J60" s="43"/>
      <c r="K60" s="43"/>
      <c r="L60" s="43"/>
      <c r="M60" s="43"/>
      <c r="N60" s="159"/>
      <c r="O60" s="159"/>
      <c r="P60" s="159"/>
      <c r="Q60" s="43"/>
      <c r="R60" s="43"/>
      <c r="S60" s="43"/>
      <c r="T60" s="43"/>
      <c r="U60" s="43"/>
      <c r="V60" s="43"/>
      <c r="W60" s="43"/>
      <c r="X60" s="43"/>
      <c r="Y60" s="43"/>
      <c r="Z60" s="43"/>
    </row>
    <row r="61" spans="1:26" ht="14.25" customHeight="1">
      <c r="A61" s="44"/>
      <c r="B61" s="46" t="s">
        <v>30</v>
      </c>
      <c r="C61" s="46">
        <v>5</v>
      </c>
      <c r="D61" s="46"/>
      <c r="E61" s="257">
        <v>10</v>
      </c>
      <c r="F61" s="46"/>
      <c r="G61" s="46"/>
      <c r="H61" s="46"/>
      <c r="I61" s="46"/>
      <c r="J61" s="46"/>
      <c r="K61" s="46"/>
      <c r="L61" s="46"/>
      <c r="M61" s="46"/>
      <c r="N61" s="159"/>
      <c r="O61" s="159"/>
      <c r="P61" s="159"/>
      <c r="Q61" s="43"/>
      <c r="R61" s="43"/>
      <c r="S61" s="43"/>
      <c r="T61" s="43"/>
      <c r="U61" s="43"/>
      <c r="V61" s="43"/>
      <c r="W61" s="43"/>
      <c r="X61" s="43"/>
      <c r="Y61" s="43"/>
      <c r="Z61" s="43"/>
    </row>
    <row r="62" spans="1:26">
      <c r="A62" s="77"/>
      <c r="B62" s="46" t="s">
        <v>18</v>
      </c>
      <c r="C62" s="46">
        <v>6</v>
      </c>
      <c r="D62" s="46"/>
      <c r="E62" s="257">
        <v>10</v>
      </c>
      <c r="F62" s="46"/>
      <c r="G62" s="46"/>
      <c r="H62" s="46"/>
      <c r="I62" s="46"/>
      <c r="J62" s="46"/>
      <c r="K62" s="46"/>
      <c r="L62" s="46"/>
      <c r="M62" s="46"/>
      <c r="N62" s="159"/>
      <c r="O62" s="40"/>
      <c r="P62" s="46"/>
      <c r="Q62" s="46"/>
      <c r="R62" s="46"/>
      <c r="S62" s="46"/>
      <c r="T62" s="46"/>
      <c r="U62" s="46"/>
      <c r="V62" s="46"/>
      <c r="W62" s="46"/>
      <c r="X62" s="46"/>
      <c r="Y62" s="46"/>
      <c r="Z62" s="46"/>
    </row>
    <row r="63" spans="1:26">
      <c r="A63" s="77"/>
      <c r="B63" s="46" t="s">
        <v>20</v>
      </c>
      <c r="C63" s="46">
        <v>6</v>
      </c>
      <c r="D63" s="46"/>
      <c r="E63" s="257">
        <v>10</v>
      </c>
      <c r="F63" s="46"/>
      <c r="G63" s="46"/>
      <c r="H63" s="46"/>
      <c r="I63" s="46"/>
      <c r="J63" s="46"/>
      <c r="K63" s="46"/>
      <c r="L63" s="46"/>
      <c r="M63" s="46"/>
      <c r="N63" s="159"/>
      <c r="O63" s="46"/>
      <c r="P63" s="46"/>
      <c r="Q63" s="46"/>
      <c r="R63" s="46"/>
      <c r="S63" s="46"/>
      <c r="T63" s="46"/>
      <c r="U63" s="46"/>
      <c r="V63" s="46"/>
      <c r="W63" s="46"/>
      <c r="X63" s="46"/>
      <c r="Y63" s="46"/>
      <c r="Z63" s="46"/>
    </row>
    <row r="64" spans="1:26">
      <c r="A64" s="77"/>
      <c r="B64" s="46" t="s">
        <v>28</v>
      </c>
      <c r="C64" s="46">
        <v>6</v>
      </c>
      <c r="D64" s="45"/>
      <c r="E64" s="257">
        <v>10</v>
      </c>
      <c r="F64" s="45"/>
      <c r="G64" s="45"/>
      <c r="H64" s="45"/>
      <c r="I64" s="45"/>
      <c r="J64" s="45"/>
      <c r="K64" s="45"/>
      <c r="L64" s="45"/>
      <c r="M64" s="45"/>
      <c r="N64" s="159"/>
      <c r="O64" s="46"/>
      <c r="P64" s="46"/>
      <c r="Q64" s="46"/>
      <c r="R64" s="46"/>
      <c r="S64" s="46"/>
      <c r="T64" s="46"/>
      <c r="U64" s="46"/>
      <c r="V64" s="46"/>
      <c r="W64" s="46"/>
      <c r="X64" s="46"/>
      <c r="Y64" s="46"/>
      <c r="Z64" s="46"/>
    </row>
    <row r="65" spans="1:26">
      <c r="A65" s="77"/>
      <c r="B65" s="46" t="s">
        <v>27</v>
      </c>
      <c r="C65" s="46">
        <v>6</v>
      </c>
      <c r="D65" s="46"/>
      <c r="E65" s="257">
        <v>10</v>
      </c>
      <c r="F65" s="46"/>
      <c r="G65" s="46"/>
      <c r="H65" s="46"/>
      <c r="I65" s="46"/>
      <c r="J65" s="46"/>
      <c r="K65" s="46"/>
      <c r="L65" s="46"/>
      <c r="M65" s="46"/>
      <c r="N65" s="159"/>
      <c r="O65" s="46"/>
      <c r="P65" s="46"/>
      <c r="Q65" s="46"/>
      <c r="R65" s="46"/>
      <c r="S65" s="46"/>
      <c r="T65" s="46"/>
      <c r="U65" s="46"/>
      <c r="V65" s="46"/>
      <c r="W65" s="46"/>
      <c r="X65" s="46"/>
      <c r="Y65" s="46"/>
      <c r="Z65" s="46"/>
    </row>
    <row r="66" spans="1:26">
      <c r="A66" s="77"/>
      <c r="B66" s="46" t="s">
        <v>25</v>
      </c>
      <c r="C66" s="46">
        <v>7</v>
      </c>
      <c r="D66" s="46"/>
      <c r="E66" s="257">
        <v>10</v>
      </c>
      <c r="F66" s="45"/>
      <c r="G66" s="45"/>
      <c r="H66" s="46"/>
      <c r="I66" s="46"/>
      <c r="J66" s="46"/>
      <c r="K66" s="46"/>
      <c r="L66" s="46"/>
      <c r="M66" s="46"/>
      <c r="N66" s="159"/>
      <c r="O66" s="46"/>
      <c r="P66" s="46"/>
      <c r="Q66" s="46"/>
      <c r="R66" s="46"/>
      <c r="S66" s="46"/>
      <c r="T66" s="46"/>
      <c r="U66" s="46"/>
      <c r="V66" s="46"/>
      <c r="W66" s="46"/>
      <c r="X66" s="46"/>
      <c r="Y66" s="46"/>
      <c r="Z66" s="46"/>
    </row>
    <row r="67" spans="1:26">
      <c r="A67" s="77"/>
      <c r="B67" s="47" t="s">
        <v>19</v>
      </c>
      <c r="D67" s="47">
        <v>7</v>
      </c>
      <c r="E67" s="399">
        <v>10</v>
      </c>
      <c r="F67" s="45"/>
      <c r="G67" s="45"/>
      <c r="H67" s="45"/>
      <c r="I67" s="45"/>
      <c r="J67" s="45"/>
      <c r="K67" s="45"/>
      <c r="L67" s="45"/>
      <c r="M67" s="45"/>
      <c r="N67" s="159"/>
      <c r="O67" s="46"/>
      <c r="P67" s="46"/>
      <c r="Q67" s="46"/>
      <c r="R67" s="46"/>
      <c r="S67" s="46"/>
      <c r="T67" s="46"/>
      <c r="U67" s="46"/>
      <c r="V67" s="46"/>
      <c r="W67" s="46"/>
      <c r="X67" s="46"/>
      <c r="Y67" s="46"/>
      <c r="Z67" s="46"/>
    </row>
    <row r="68" spans="1:26">
      <c r="A68" s="77"/>
      <c r="B68" s="46" t="s">
        <v>23</v>
      </c>
      <c r="C68" s="46">
        <v>8</v>
      </c>
      <c r="D68" s="46"/>
      <c r="E68" s="257">
        <v>10</v>
      </c>
      <c r="F68" s="45"/>
      <c r="G68" s="45"/>
      <c r="H68" s="45"/>
      <c r="I68" s="45"/>
      <c r="J68" s="46"/>
      <c r="K68" s="46"/>
      <c r="L68" s="46"/>
      <c r="M68" s="46"/>
      <c r="N68" s="159"/>
      <c r="O68" s="46"/>
      <c r="P68" s="46"/>
      <c r="Q68" s="46"/>
      <c r="R68" s="46"/>
      <c r="S68" s="46"/>
      <c r="T68" s="46"/>
      <c r="U68" s="46"/>
      <c r="V68" s="46"/>
      <c r="W68" s="46"/>
      <c r="X68" s="46"/>
      <c r="Y68" s="46"/>
      <c r="Z68" s="46"/>
    </row>
    <row r="69" spans="1:26">
      <c r="A69" s="77"/>
      <c r="B69" s="46" t="s">
        <v>21</v>
      </c>
      <c r="C69" s="46">
        <v>8</v>
      </c>
      <c r="D69" s="45"/>
      <c r="E69" s="257">
        <v>10</v>
      </c>
      <c r="F69" s="45"/>
      <c r="G69" s="45"/>
      <c r="H69" s="45"/>
      <c r="I69" s="45"/>
      <c r="J69" s="45"/>
      <c r="K69" s="45"/>
      <c r="L69" s="45"/>
      <c r="M69" s="45"/>
      <c r="N69" s="159"/>
      <c r="O69" s="46"/>
      <c r="P69" s="46"/>
      <c r="Q69" s="46"/>
      <c r="R69" s="46"/>
      <c r="S69" s="46"/>
      <c r="T69" s="46"/>
      <c r="U69" s="46"/>
      <c r="V69" s="46"/>
      <c r="W69" s="46"/>
      <c r="X69" s="46"/>
      <c r="Y69" s="46"/>
      <c r="Z69" s="46"/>
    </row>
    <row r="70" spans="1:26">
      <c r="A70" s="77"/>
      <c r="B70" s="46" t="s">
        <v>26</v>
      </c>
      <c r="C70" s="46">
        <v>9</v>
      </c>
      <c r="D70" s="46"/>
      <c r="E70" s="257">
        <v>10</v>
      </c>
      <c r="F70" s="46"/>
      <c r="G70" s="46"/>
      <c r="H70" s="46"/>
      <c r="I70" s="46"/>
      <c r="J70" s="46"/>
      <c r="K70" s="46"/>
      <c r="L70" s="46"/>
      <c r="M70" s="46"/>
      <c r="N70" s="159"/>
      <c r="O70" s="46"/>
      <c r="P70" s="46"/>
      <c r="Q70" s="46"/>
      <c r="R70" s="46"/>
      <c r="S70" s="46"/>
      <c r="T70" s="46"/>
      <c r="U70" s="46"/>
      <c r="V70" s="46"/>
      <c r="W70" s="46"/>
      <c r="X70" s="46"/>
      <c r="Y70" s="46"/>
      <c r="Z70" s="46"/>
    </row>
    <row r="71" spans="1:26">
      <c r="A71" s="77"/>
      <c r="B71" s="46" t="s">
        <v>36</v>
      </c>
      <c r="C71" s="46">
        <v>9</v>
      </c>
      <c r="D71" s="45"/>
      <c r="E71" s="257">
        <v>10</v>
      </c>
      <c r="F71" s="45"/>
      <c r="G71" s="45"/>
      <c r="H71" s="45"/>
      <c r="I71" s="45"/>
      <c r="J71" s="45"/>
      <c r="K71" s="45"/>
      <c r="L71" s="45"/>
      <c r="M71" s="45"/>
      <c r="N71" s="159"/>
      <c r="O71" s="46"/>
      <c r="P71" s="46"/>
      <c r="Q71" s="46"/>
      <c r="R71" s="46"/>
      <c r="S71" s="46"/>
      <c r="T71" s="46"/>
      <c r="U71" s="46"/>
      <c r="V71" s="46"/>
      <c r="W71" s="46"/>
      <c r="X71" s="46"/>
      <c r="Y71" s="46"/>
      <c r="Z71" s="46"/>
    </row>
    <row r="72" spans="1:26">
      <c r="A72" s="77"/>
      <c r="B72" s="46" t="s">
        <v>22</v>
      </c>
      <c r="C72" s="46">
        <v>10</v>
      </c>
      <c r="D72" s="45"/>
      <c r="E72" s="257">
        <v>10</v>
      </c>
      <c r="F72" s="45"/>
      <c r="G72" s="45"/>
      <c r="H72" s="45"/>
      <c r="I72" s="45"/>
      <c r="J72" s="45"/>
      <c r="K72" s="45"/>
      <c r="L72" s="45"/>
      <c r="M72" s="45"/>
      <c r="N72" s="159"/>
      <c r="O72" s="46"/>
      <c r="P72" s="46"/>
      <c r="Q72" s="46"/>
      <c r="R72" s="46"/>
      <c r="S72" s="46"/>
      <c r="T72" s="46"/>
      <c r="U72" s="46"/>
      <c r="V72" s="46"/>
      <c r="W72" s="46"/>
      <c r="X72" s="46"/>
      <c r="Y72" s="46"/>
      <c r="Z72" s="46"/>
    </row>
    <row r="73" spans="1:26">
      <c r="A73" s="77"/>
      <c r="B73" s="46" t="s">
        <v>33</v>
      </c>
      <c r="C73" s="46">
        <v>10</v>
      </c>
      <c r="D73" s="45"/>
      <c r="E73" s="257">
        <v>10</v>
      </c>
      <c r="F73" s="45"/>
      <c r="G73" s="45"/>
      <c r="H73" s="45"/>
      <c r="I73" s="45"/>
      <c r="J73" s="45"/>
      <c r="K73" s="45"/>
      <c r="L73" s="45"/>
      <c r="M73" s="45"/>
      <c r="N73" s="159"/>
      <c r="O73" s="46"/>
      <c r="P73" s="46"/>
      <c r="Q73" s="46"/>
      <c r="R73" s="46"/>
      <c r="S73" s="46"/>
      <c r="T73" s="46"/>
      <c r="U73" s="46"/>
      <c r="V73" s="46"/>
      <c r="W73" s="46"/>
      <c r="X73" s="46"/>
      <c r="Y73" s="46"/>
      <c r="Z73" s="46"/>
    </row>
    <row r="74" spans="1:26">
      <c r="A74" s="77"/>
      <c r="B74" s="46" t="s">
        <v>24</v>
      </c>
      <c r="C74" s="46">
        <v>11</v>
      </c>
      <c r="D74" s="46"/>
      <c r="E74" s="257">
        <v>10</v>
      </c>
      <c r="F74" s="45"/>
      <c r="G74" s="45"/>
      <c r="H74" s="45"/>
      <c r="I74" s="45"/>
      <c r="J74" s="46"/>
      <c r="K74" s="46"/>
      <c r="L74" s="46"/>
      <c r="M74" s="46"/>
      <c r="N74" s="159"/>
      <c r="O74" s="46"/>
      <c r="P74" s="46"/>
      <c r="Q74" s="46"/>
      <c r="R74" s="46"/>
      <c r="S74" s="46"/>
      <c r="T74" s="46"/>
      <c r="U74" s="46"/>
      <c r="V74" s="46"/>
      <c r="W74" s="46"/>
      <c r="X74" s="46"/>
      <c r="Y74" s="46"/>
      <c r="Z74" s="46"/>
    </row>
    <row r="75" spans="1:26">
      <c r="A75" s="77"/>
      <c r="B75" s="40" t="s">
        <v>35</v>
      </c>
      <c r="C75" s="46">
        <v>12</v>
      </c>
      <c r="D75" s="46"/>
      <c r="E75" s="257">
        <v>10</v>
      </c>
      <c r="F75" s="45"/>
      <c r="G75" s="45"/>
      <c r="H75" s="45"/>
      <c r="I75" s="45"/>
      <c r="J75" s="45"/>
      <c r="K75" s="46"/>
      <c r="L75" s="46"/>
      <c r="M75" s="46"/>
      <c r="N75" s="159"/>
      <c r="O75" s="46"/>
      <c r="P75" s="46"/>
      <c r="Q75" s="46"/>
      <c r="R75" s="46"/>
      <c r="S75" s="46"/>
      <c r="T75" s="46"/>
      <c r="U75" s="46"/>
      <c r="V75" s="46"/>
      <c r="W75" s="46"/>
      <c r="X75" s="46"/>
      <c r="Y75" s="46"/>
      <c r="Z75" s="46"/>
    </row>
    <row r="76" spans="1:26">
      <c r="A76" s="77"/>
      <c r="B76" s="46" t="s">
        <v>29</v>
      </c>
      <c r="C76" s="46">
        <v>15</v>
      </c>
      <c r="D76" s="48"/>
      <c r="E76" s="257">
        <v>10</v>
      </c>
      <c r="F76" s="48"/>
      <c r="G76" s="48"/>
      <c r="H76" s="48"/>
      <c r="I76" s="48"/>
      <c r="J76" s="48"/>
      <c r="K76" s="48"/>
      <c r="L76" s="48"/>
      <c r="M76" s="48"/>
      <c r="N76" s="159"/>
      <c r="O76" s="46"/>
      <c r="P76" s="46"/>
      <c r="Q76" s="46"/>
      <c r="R76" s="46"/>
      <c r="S76" s="46"/>
      <c r="T76" s="46"/>
      <c r="U76" s="46"/>
      <c r="V76" s="46"/>
      <c r="W76" s="46"/>
      <c r="X76" s="46"/>
      <c r="Y76" s="46"/>
      <c r="Z76" s="46"/>
    </row>
    <row r="77" spans="1:26">
      <c r="A77" s="77"/>
      <c r="B77" s="46" t="s">
        <v>37</v>
      </c>
      <c r="C77" s="46">
        <v>15</v>
      </c>
      <c r="D77" s="46"/>
      <c r="E77" s="257">
        <v>10</v>
      </c>
      <c r="F77" s="46"/>
      <c r="G77" s="46"/>
      <c r="H77" s="46"/>
      <c r="I77" s="46"/>
      <c r="J77" s="46"/>
      <c r="K77" s="46"/>
      <c r="L77" s="46"/>
      <c r="M77" s="46"/>
      <c r="N77" s="159"/>
      <c r="O77" s="47"/>
      <c r="P77" s="47"/>
      <c r="Q77" s="47"/>
      <c r="R77" s="47"/>
      <c r="S77" s="47"/>
      <c r="T77" s="47"/>
      <c r="U77" s="47"/>
      <c r="V77" s="47"/>
      <c r="W77" s="47"/>
      <c r="X77" s="47"/>
      <c r="Y77" s="47"/>
      <c r="Z77" s="47"/>
    </row>
    <row r="78" spans="1:26">
      <c r="A78" s="77"/>
      <c r="B78" s="46" t="s">
        <v>38</v>
      </c>
      <c r="C78" s="46">
        <v>16</v>
      </c>
      <c r="D78" s="46"/>
      <c r="E78" s="257">
        <v>10</v>
      </c>
      <c r="F78" s="45"/>
      <c r="G78" s="45"/>
      <c r="H78" s="45"/>
      <c r="I78" s="46"/>
      <c r="J78" s="46"/>
      <c r="K78" s="46"/>
      <c r="L78" s="46"/>
      <c r="M78" s="46"/>
      <c r="N78" s="159"/>
      <c r="O78" s="46"/>
      <c r="P78" s="46"/>
      <c r="Q78" s="46"/>
      <c r="R78" s="46"/>
      <c r="S78" s="46"/>
      <c r="T78" s="46"/>
      <c r="U78" s="46"/>
      <c r="V78" s="46"/>
      <c r="W78" s="46"/>
      <c r="X78" s="46"/>
      <c r="Y78" s="46"/>
      <c r="Z78" s="46"/>
    </row>
    <row r="79" spans="1:26">
      <c r="A79" s="77"/>
      <c r="B79" s="46" t="s">
        <v>34</v>
      </c>
      <c r="C79" s="46">
        <v>17</v>
      </c>
      <c r="D79" s="46"/>
      <c r="E79" s="257">
        <v>10</v>
      </c>
      <c r="F79" s="46"/>
      <c r="G79" s="46"/>
      <c r="H79" s="46"/>
      <c r="I79" s="46"/>
      <c r="J79" s="46"/>
      <c r="K79" s="46"/>
      <c r="L79" s="46"/>
      <c r="M79" s="46"/>
      <c r="N79" s="159"/>
      <c r="O79" s="46"/>
      <c r="P79" s="46"/>
      <c r="Q79" s="46"/>
      <c r="R79" s="46"/>
      <c r="S79" s="46"/>
      <c r="T79" s="46"/>
      <c r="U79" s="46"/>
      <c r="V79" s="46"/>
      <c r="W79" s="46"/>
      <c r="X79" s="46"/>
      <c r="Y79" s="46"/>
      <c r="Z79" s="46"/>
    </row>
    <row r="80" spans="1:26">
      <c r="A80" s="77"/>
      <c r="B80" s="46" t="s">
        <v>32</v>
      </c>
      <c r="C80" s="46">
        <v>23</v>
      </c>
      <c r="D80" s="46"/>
      <c r="E80" s="257">
        <v>10</v>
      </c>
      <c r="F80" s="45"/>
      <c r="G80" s="45"/>
      <c r="H80" s="45"/>
      <c r="I80" s="45"/>
      <c r="J80" s="45"/>
      <c r="K80" s="45"/>
      <c r="L80" s="45"/>
      <c r="M80" s="46"/>
      <c r="N80" s="159"/>
      <c r="O80" s="46"/>
      <c r="P80" s="46"/>
      <c r="Q80" s="46"/>
      <c r="R80" s="46"/>
      <c r="S80" s="46"/>
      <c r="T80" s="46"/>
      <c r="U80" s="46"/>
      <c r="V80" s="46"/>
      <c r="W80" s="46"/>
      <c r="X80" s="46"/>
      <c r="Y80" s="46"/>
      <c r="Z80" s="46"/>
    </row>
    <row r="81" spans="1:26">
      <c r="A81" s="77"/>
      <c r="B81" s="46" t="s">
        <v>31</v>
      </c>
      <c r="C81" s="46">
        <v>31</v>
      </c>
      <c r="D81" s="46"/>
      <c r="E81" s="257">
        <v>10</v>
      </c>
      <c r="F81" s="46"/>
      <c r="G81" s="46"/>
      <c r="H81" s="46"/>
      <c r="I81" s="46"/>
      <c r="J81" s="46"/>
      <c r="K81" s="46"/>
      <c r="L81" s="46"/>
      <c r="M81" s="46"/>
      <c r="N81" s="159"/>
      <c r="O81" s="46"/>
      <c r="P81" s="46"/>
      <c r="Q81" s="46"/>
      <c r="R81" s="46"/>
      <c r="S81" s="46"/>
      <c r="T81" s="46"/>
      <c r="U81" s="46"/>
      <c r="V81" s="46"/>
      <c r="W81" s="46"/>
      <c r="X81" s="46"/>
      <c r="Y81" s="46"/>
      <c r="Z81" s="46"/>
    </row>
    <row r="82" spans="1:26">
      <c r="A82" s="77"/>
      <c r="B82" s="73" t="s">
        <v>53</v>
      </c>
      <c r="C82" s="73">
        <v>10</v>
      </c>
      <c r="D82" s="46"/>
      <c r="E82" s="46"/>
      <c r="F82" s="46"/>
      <c r="G82" s="46"/>
      <c r="H82" s="46"/>
      <c r="I82" s="46"/>
      <c r="J82" s="46"/>
      <c r="K82" s="46"/>
      <c r="L82" s="46"/>
      <c r="M82" s="46"/>
      <c r="N82" s="159"/>
      <c r="O82" s="46"/>
      <c r="P82" s="46"/>
      <c r="Q82" s="46"/>
      <c r="R82" s="46"/>
      <c r="S82" s="46"/>
      <c r="T82" s="46"/>
      <c r="U82" s="46"/>
      <c r="V82" s="46"/>
      <c r="W82" s="46"/>
      <c r="X82" s="46"/>
      <c r="Y82" s="46"/>
      <c r="Z82" s="46"/>
    </row>
    <row r="83" spans="1:26">
      <c r="A83" s="159"/>
      <c r="B83" s="159"/>
      <c r="C83" s="159"/>
      <c r="D83" s="159"/>
      <c r="E83" s="159"/>
      <c r="F83" s="159"/>
      <c r="G83" s="159"/>
      <c r="H83" s="159"/>
      <c r="I83" s="159"/>
      <c r="J83" s="159"/>
      <c r="K83" s="159"/>
      <c r="L83" s="159"/>
      <c r="M83" s="159"/>
      <c r="N83" s="159"/>
      <c r="O83" s="46"/>
      <c r="P83" s="46"/>
      <c r="Q83" s="46"/>
      <c r="R83" s="46"/>
      <c r="S83" s="46"/>
      <c r="T83" s="46"/>
      <c r="U83" s="46"/>
      <c r="V83" s="46"/>
      <c r="W83" s="46"/>
      <c r="X83" s="46"/>
      <c r="Y83" s="46"/>
      <c r="Z83" s="46"/>
    </row>
    <row r="84" spans="1:26">
      <c r="A84" s="714" t="s">
        <v>567</v>
      </c>
      <c r="B84" s="714"/>
      <c r="C84" s="714"/>
      <c r="D84" s="714"/>
      <c r="E84" s="714"/>
      <c r="F84" s="714"/>
      <c r="G84" s="714"/>
      <c r="H84" s="159"/>
      <c r="I84" s="159"/>
      <c r="J84" s="159"/>
      <c r="K84" s="159"/>
      <c r="L84" s="159"/>
      <c r="M84" s="159"/>
      <c r="N84" s="159"/>
      <c r="O84" s="159"/>
      <c r="P84" s="159"/>
      <c r="Q84" s="159"/>
      <c r="R84" s="159"/>
      <c r="S84" s="159"/>
      <c r="T84" s="159"/>
      <c r="U84" s="159"/>
      <c r="V84" s="159"/>
      <c r="W84" s="159"/>
      <c r="X84" s="159"/>
      <c r="Y84" s="159"/>
      <c r="Z84" s="159"/>
    </row>
    <row r="85" spans="1:26" ht="36" customHeight="1">
      <c r="A85" s="714" t="s">
        <v>568</v>
      </c>
      <c r="B85" s="714"/>
      <c r="C85" s="714"/>
      <c r="D85" s="714"/>
      <c r="E85" s="714"/>
      <c r="F85" s="714"/>
      <c r="G85" s="714"/>
      <c r="H85" s="159"/>
      <c r="I85" s="159"/>
      <c r="J85" s="159"/>
      <c r="K85" s="159"/>
      <c r="L85" s="159"/>
      <c r="M85" s="159"/>
      <c r="N85" s="159"/>
      <c r="O85" s="159"/>
      <c r="P85" s="159"/>
      <c r="Q85" s="159"/>
      <c r="R85" s="159"/>
      <c r="S85" s="159"/>
      <c r="T85" s="159"/>
      <c r="U85" s="159"/>
      <c r="V85" s="159"/>
      <c r="W85" s="159"/>
      <c r="X85" s="159"/>
      <c r="Y85" s="159"/>
      <c r="Z85" s="159"/>
    </row>
    <row r="86" spans="1:26">
      <c r="A86" s="178"/>
      <c r="B86" s="178"/>
      <c r="C86" s="178"/>
      <c r="D86" s="178"/>
      <c r="E86" s="178"/>
      <c r="F86" s="178"/>
      <c r="G86" s="178"/>
      <c r="H86" s="159"/>
      <c r="I86" s="159"/>
      <c r="J86" s="159"/>
      <c r="K86" s="159"/>
      <c r="L86" s="159"/>
      <c r="M86" s="159"/>
      <c r="N86" s="159"/>
      <c r="O86" s="159"/>
      <c r="P86" s="159"/>
      <c r="Q86" s="159"/>
      <c r="R86" s="159"/>
      <c r="S86" s="159"/>
      <c r="T86" s="159"/>
      <c r="U86" s="159"/>
      <c r="V86" s="159"/>
      <c r="W86" s="159"/>
      <c r="X86" s="159"/>
      <c r="Y86" s="159"/>
      <c r="Z86" s="159"/>
    </row>
    <row r="87" spans="1:26" s="67" customFormat="1">
      <c r="A87" s="710" t="s">
        <v>288</v>
      </c>
      <c r="B87" s="710"/>
      <c r="C87" s="710"/>
      <c r="D87" s="710"/>
      <c r="E87" s="710"/>
      <c r="F87" s="710"/>
      <c r="G87" s="710"/>
      <c r="H87" s="710"/>
      <c r="I87" s="710"/>
    </row>
    <row r="88" spans="1:26">
      <c r="A88" s="159"/>
      <c r="B88" s="159"/>
      <c r="C88" s="159"/>
      <c r="D88" s="159"/>
      <c r="E88" s="159"/>
      <c r="F88" s="159"/>
      <c r="G88" s="159"/>
      <c r="H88" s="159"/>
      <c r="I88" s="159"/>
      <c r="J88" s="4"/>
      <c r="K88" s="4"/>
      <c r="L88" s="5"/>
      <c r="M88" s="5"/>
      <c r="N88" s="5"/>
      <c r="O88" s="5"/>
      <c r="P88" s="4"/>
      <c r="Q88" s="4"/>
      <c r="R88" s="4"/>
      <c r="S88" s="4"/>
      <c r="T88" s="4"/>
      <c r="U88" s="159"/>
      <c r="V88" s="159"/>
      <c r="W88" s="159"/>
      <c r="X88" s="159"/>
      <c r="Y88" s="159"/>
      <c r="Z88" s="159"/>
    </row>
    <row r="89" spans="1:26" ht="24">
      <c r="A89" s="159"/>
      <c r="B89" s="1"/>
      <c r="C89" s="65" t="s">
        <v>287</v>
      </c>
      <c r="D89" s="248" t="s">
        <v>53</v>
      </c>
      <c r="E89" s="25"/>
      <c r="F89" s="1"/>
      <c r="G89" s="159"/>
      <c r="H89" s="159"/>
      <c r="I89" s="159"/>
      <c r="J89" s="159"/>
      <c r="K89" s="159"/>
      <c r="L89" s="10"/>
      <c r="M89" s="10"/>
      <c r="N89" s="10"/>
      <c r="O89" s="10"/>
      <c r="P89" s="159"/>
      <c r="Q89" s="159"/>
      <c r="R89" s="159"/>
      <c r="S89" s="159"/>
      <c r="T89" s="159"/>
      <c r="U89" s="159"/>
      <c r="V89" s="159"/>
      <c r="W89" s="159"/>
      <c r="X89" s="159"/>
      <c r="Y89" s="159"/>
      <c r="Z89" s="159"/>
    </row>
    <row r="90" spans="1:26">
      <c r="A90" s="159"/>
      <c r="B90" s="29">
        <v>2012</v>
      </c>
      <c r="C90" s="46">
        <v>10</v>
      </c>
      <c r="D90" s="50">
        <v>15</v>
      </c>
      <c r="E90" s="47"/>
      <c r="F90" s="47"/>
      <c r="G90" s="47"/>
      <c r="H90" s="159"/>
      <c r="I90" s="159"/>
      <c r="J90" s="159"/>
      <c r="K90" s="159"/>
      <c r="L90" s="10"/>
      <c r="M90" s="10"/>
      <c r="N90" s="10"/>
      <c r="O90" s="10"/>
      <c r="P90" s="159"/>
      <c r="Q90" s="159"/>
      <c r="R90" s="159"/>
      <c r="S90" s="159"/>
      <c r="T90" s="159"/>
      <c r="U90" s="159"/>
      <c r="V90" s="159"/>
      <c r="W90" s="159"/>
      <c r="X90" s="159"/>
      <c r="Y90" s="159"/>
      <c r="Z90" s="159"/>
    </row>
    <row r="91" spans="1:26">
      <c r="A91" s="159"/>
      <c r="B91" s="29">
        <v>2013</v>
      </c>
      <c r="C91" s="46">
        <v>8</v>
      </c>
      <c r="D91" s="51">
        <v>12</v>
      </c>
      <c r="E91" s="33"/>
      <c r="F91" s="1"/>
      <c r="G91" s="159"/>
      <c r="H91" s="159"/>
      <c r="I91" s="159"/>
      <c r="J91" s="159"/>
      <c r="K91" s="159"/>
      <c r="L91" s="10"/>
      <c r="M91" s="10"/>
      <c r="N91" s="10"/>
      <c r="O91" s="10"/>
      <c r="P91" s="159"/>
      <c r="Q91" s="159"/>
      <c r="R91" s="159"/>
      <c r="S91" s="159"/>
      <c r="T91" s="159"/>
      <c r="U91" s="159"/>
      <c r="V91" s="159"/>
      <c r="W91" s="159"/>
      <c r="X91" s="159"/>
      <c r="Y91" s="159"/>
      <c r="Z91" s="159"/>
    </row>
    <row r="92" spans="1:26">
      <c r="A92" s="159"/>
      <c r="B92" s="29">
        <v>2014</v>
      </c>
      <c r="C92" s="46">
        <v>7</v>
      </c>
      <c r="D92" s="51">
        <v>12</v>
      </c>
      <c r="E92" s="33"/>
      <c r="F92" s="1"/>
      <c r="G92" s="159"/>
      <c r="H92" s="159"/>
      <c r="I92" s="159"/>
      <c r="J92" s="159"/>
      <c r="K92" s="159"/>
      <c r="L92" s="10"/>
      <c r="M92" s="10"/>
      <c r="N92" s="10"/>
      <c r="O92" s="10"/>
      <c r="P92" s="159"/>
      <c r="Q92" s="159"/>
      <c r="R92" s="159"/>
      <c r="S92" s="159"/>
      <c r="T92" s="159"/>
      <c r="U92" s="159"/>
      <c r="V92" s="159"/>
      <c r="W92" s="159"/>
      <c r="X92" s="159"/>
      <c r="Y92" s="159"/>
      <c r="Z92" s="159"/>
    </row>
    <row r="93" spans="1:26">
      <c r="A93" s="159"/>
      <c r="B93" s="29">
        <v>2015</v>
      </c>
      <c r="C93" s="46">
        <v>7</v>
      </c>
      <c r="D93" s="276">
        <v>11</v>
      </c>
      <c r="E93" s="33"/>
      <c r="F93" s="1"/>
      <c r="G93" s="159"/>
      <c r="H93" s="159"/>
      <c r="I93" s="159"/>
      <c r="J93" s="159"/>
      <c r="K93" s="159"/>
      <c r="L93" s="10"/>
      <c r="M93" s="10"/>
      <c r="N93" s="10"/>
      <c r="O93" s="10"/>
      <c r="P93" s="159"/>
      <c r="Q93" s="159"/>
      <c r="R93" s="159"/>
      <c r="S93" s="159"/>
      <c r="T93" s="159"/>
      <c r="U93" s="159"/>
      <c r="V93" s="159"/>
      <c r="W93" s="159"/>
      <c r="X93" s="159"/>
      <c r="Y93" s="159"/>
      <c r="Z93" s="159"/>
    </row>
    <row r="94" spans="1:26">
      <c r="A94" s="159"/>
      <c r="B94" s="29">
        <v>2016</v>
      </c>
      <c r="C94" s="46">
        <v>7</v>
      </c>
      <c r="D94" s="277">
        <v>10</v>
      </c>
      <c r="E94" s="33"/>
      <c r="F94" s="1"/>
      <c r="G94" s="159"/>
      <c r="H94" s="159"/>
      <c r="I94" s="159"/>
      <c r="J94" s="159"/>
      <c r="K94" s="159"/>
      <c r="L94" s="10"/>
      <c r="M94" s="10"/>
      <c r="N94" s="10"/>
      <c r="O94" s="10"/>
      <c r="P94" s="159"/>
      <c r="Q94" s="159"/>
      <c r="R94" s="159"/>
      <c r="S94" s="159"/>
      <c r="T94" s="159"/>
      <c r="U94" s="159"/>
      <c r="V94" s="159"/>
      <c r="W94" s="159"/>
      <c r="X94" s="159"/>
      <c r="Y94" s="159"/>
      <c r="Z94" s="159"/>
    </row>
    <row r="96" spans="1:26">
      <c r="A96" s="714" t="s">
        <v>567</v>
      </c>
      <c r="B96" s="714"/>
      <c r="C96" s="714"/>
      <c r="D96" s="714"/>
      <c r="E96" s="714"/>
      <c r="F96" s="714"/>
      <c r="G96" s="714"/>
      <c r="H96" s="159"/>
      <c r="I96" s="159"/>
      <c r="J96" s="159"/>
      <c r="K96" s="159"/>
      <c r="L96" s="159"/>
      <c r="M96" s="159"/>
      <c r="N96" s="159"/>
      <c r="O96" s="159"/>
      <c r="P96" s="159"/>
      <c r="Q96" s="159"/>
      <c r="R96" s="159"/>
      <c r="S96" s="159"/>
      <c r="T96" s="159"/>
      <c r="U96" s="159"/>
      <c r="V96" s="159"/>
      <c r="W96" s="159"/>
      <c r="X96" s="159"/>
      <c r="Y96" s="159"/>
      <c r="Z96" s="159"/>
    </row>
    <row r="97" spans="1:26" ht="36" customHeight="1">
      <c r="A97" s="714" t="s">
        <v>569</v>
      </c>
      <c r="B97" s="714"/>
      <c r="C97" s="714"/>
      <c r="D97" s="714"/>
      <c r="E97" s="714"/>
      <c r="F97" s="714"/>
      <c r="G97" s="714"/>
      <c r="H97" s="159"/>
      <c r="I97" s="159"/>
      <c r="J97" s="159"/>
      <c r="K97" s="159"/>
      <c r="L97" s="159"/>
      <c r="M97" s="159"/>
      <c r="N97" s="159"/>
      <c r="O97" s="159"/>
      <c r="P97" s="159"/>
      <c r="Q97" s="159"/>
      <c r="R97" s="159"/>
      <c r="S97" s="159"/>
      <c r="T97" s="159"/>
      <c r="U97" s="159"/>
      <c r="V97" s="159"/>
      <c r="W97" s="159"/>
      <c r="X97" s="159"/>
      <c r="Y97" s="159"/>
      <c r="Z97" s="159"/>
    </row>
    <row r="98" spans="1:2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row>
    <row r="99" spans="1:2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row>
    <row r="100" spans="1:26" s="67" customFormat="1">
      <c r="A100" s="710" t="s">
        <v>464</v>
      </c>
      <c r="B100" s="710"/>
      <c r="C100" s="710"/>
      <c r="D100" s="710"/>
      <c r="E100" s="710"/>
      <c r="F100" s="710"/>
      <c r="G100" s="710"/>
      <c r="H100" s="710"/>
    </row>
    <row r="101" spans="1:2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row>
    <row r="102" spans="1:26" ht="26">
      <c r="A102" s="159"/>
      <c r="B102" s="49"/>
      <c r="C102" s="279" t="str">
        <f>"Nov-19"</f>
        <v>Nov-19</v>
      </c>
      <c r="D102" s="279" t="str">
        <f>"Dec-19"</f>
        <v>Dec-19</v>
      </c>
      <c r="E102" s="280" t="str">
        <f>"Jan-20"</f>
        <v>Jan-20</v>
      </c>
      <c r="F102" s="280" t="str">
        <f>"Feb-20"</f>
        <v>Feb-20</v>
      </c>
      <c r="G102" s="280" t="str">
        <f>"Mar-20"</f>
        <v>Mar-20</v>
      </c>
      <c r="H102" s="281" t="str">
        <f>"Apr-20"</f>
        <v>Apr-20</v>
      </c>
      <c r="I102" s="281" t="str">
        <f>"May-20"</f>
        <v>May-20</v>
      </c>
      <c r="J102" s="281" t="str">
        <f>"June-20"</f>
        <v>June-20</v>
      </c>
      <c r="K102" s="281" t="str">
        <f>"Jul-20"</f>
        <v>Jul-20</v>
      </c>
      <c r="L102" s="281" t="str">
        <f>"Aug-20"</f>
        <v>Aug-20</v>
      </c>
      <c r="M102" s="281" t="str">
        <f>"Sep-20"</f>
        <v>Sep-20</v>
      </c>
      <c r="N102" s="261" t="str">
        <f>"Oct-20"</f>
        <v>Oct-20</v>
      </c>
      <c r="O102" s="279" t="s">
        <v>465</v>
      </c>
      <c r="P102" s="159"/>
      <c r="Q102" s="159"/>
      <c r="R102" s="159"/>
      <c r="S102" s="159"/>
      <c r="T102" s="159"/>
      <c r="U102" s="159"/>
      <c r="V102" s="159"/>
      <c r="W102" s="159"/>
      <c r="X102" s="159"/>
      <c r="Y102" s="159"/>
      <c r="Z102" s="159"/>
    </row>
    <row r="103" spans="1:26">
      <c r="A103" s="159"/>
      <c r="B103" s="273" t="s">
        <v>27</v>
      </c>
      <c r="C103" s="120">
        <v>1</v>
      </c>
      <c r="D103" s="260">
        <v>2</v>
      </c>
      <c r="E103" s="260">
        <v>1</v>
      </c>
      <c r="F103" s="260">
        <v>1</v>
      </c>
      <c r="G103" s="260">
        <v>0</v>
      </c>
      <c r="H103" s="260">
        <v>1</v>
      </c>
      <c r="I103" s="260">
        <v>0</v>
      </c>
      <c r="J103" s="260">
        <v>1</v>
      </c>
      <c r="K103" s="260">
        <v>2</v>
      </c>
      <c r="L103" s="260">
        <v>2</v>
      </c>
      <c r="M103" s="260">
        <v>3</v>
      </c>
      <c r="N103" s="273">
        <v>2</v>
      </c>
      <c r="O103" s="273"/>
      <c r="P103" s="159"/>
      <c r="Q103" s="159"/>
      <c r="R103" s="159"/>
      <c r="S103" s="159"/>
      <c r="T103" s="159"/>
      <c r="U103" s="159"/>
      <c r="V103" s="159"/>
      <c r="W103" s="159"/>
      <c r="X103" s="159"/>
      <c r="Y103" s="159"/>
      <c r="Z103" s="159"/>
    </row>
    <row r="104" spans="1:26">
      <c r="A104" s="159"/>
      <c r="B104" s="273" t="s">
        <v>18</v>
      </c>
      <c r="C104" s="120">
        <v>3</v>
      </c>
      <c r="D104" s="260">
        <v>1</v>
      </c>
      <c r="E104" s="260">
        <v>3</v>
      </c>
      <c r="F104" s="260">
        <v>0</v>
      </c>
      <c r="G104" s="260">
        <v>0</v>
      </c>
      <c r="H104" s="260">
        <v>0</v>
      </c>
      <c r="I104" s="260">
        <v>0</v>
      </c>
      <c r="J104" s="260">
        <v>0</v>
      </c>
      <c r="K104" s="260">
        <v>2</v>
      </c>
      <c r="L104" s="260">
        <v>5</v>
      </c>
      <c r="M104" s="260">
        <v>3</v>
      </c>
      <c r="N104" s="273">
        <v>2</v>
      </c>
      <c r="O104" s="273"/>
      <c r="P104" s="159"/>
      <c r="Q104" s="159"/>
      <c r="R104" s="159"/>
      <c r="S104" s="159"/>
      <c r="T104" s="159"/>
      <c r="U104" s="159"/>
      <c r="V104" s="159"/>
      <c r="W104" s="159"/>
      <c r="X104" s="159"/>
      <c r="Y104" s="159"/>
      <c r="Z104" s="159"/>
    </row>
    <row r="105" spans="1:26">
      <c r="A105" s="159"/>
      <c r="B105" s="273" t="s">
        <v>21</v>
      </c>
      <c r="C105" s="51">
        <v>2</v>
      </c>
      <c r="D105" s="260" t="s">
        <v>209</v>
      </c>
      <c r="E105" s="260">
        <v>2</v>
      </c>
      <c r="F105" s="260">
        <v>1</v>
      </c>
      <c r="G105" s="260">
        <v>0</v>
      </c>
      <c r="H105" s="260">
        <v>3</v>
      </c>
      <c r="I105" s="260">
        <v>0</v>
      </c>
      <c r="J105" s="260">
        <v>2</v>
      </c>
      <c r="K105" s="260">
        <v>0</v>
      </c>
      <c r="L105" s="260">
        <v>0</v>
      </c>
      <c r="M105" s="51">
        <v>0</v>
      </c>
      <c r="N105" s="273">
        <v>3</v>
      </c>
      <c r="O105" s="58"/>
      <c r="P105" s="159"/>
      <c r="Q105" s="159"/>
      <c r="R105" s="159"/>
      <c r="S105" s="159"/>
      <c r="T105" s="159"/>
      <c r="U105" s="159"/>
      <c r="V105" s="159"/>
      <c r="W105" s="159"/>
      <c r="X105" s="159"/>
      <c r="Y105" s="159"/>
      <c r="Z105" s="159"/>
    </row>
    <row r="106" spans="1:26" s="665" customFormat="1">
      <c r="B106" s="665" t="s">
        <v>19</v>
      </c>
      <c r="C106" s="681">
        <v>5</v>
      </c>
      <c r="D106" s="58">
        <v>7</v>
      </c>
      <c r="E106" s="58">
        <v>1</v>
      </c>
      <c r="F106" s="58">
        <v>8</v>
      </c>
      <c r="G106" s="58">
        <v>6</v>
      </c>
      <c r="H106" s="58">
        <v>7</v>
      </c>
      <c r="I106" s="58">
        <v>10</v>
      </c>
      <c r="J106" s="58">
        <v>6</v>
      </c>
      <c r="K106" s="58">
        <v>6</v>
      </c>
      <c r="L106" s="58">
        <v>3</v>
      </c>
      <c r="M106" s="58">
        <v>5</v>
      </c>
      <c r="O106" s="665">
        <v>5</v>
      </c>
    </row>
    <row r="107" spans="1:26">
      <c r="A107" s="159"/>
      <c r="B107" s="273" t="s">
        <v>34</v>
      </c>
      <c r="C107" s="120">
        <v>10</v>
      </c>
      <c r="D107" s="260">
        <v>4</v>
      </c>
      <c r="E107" s="260">
        <v>3</v>
      </c>
      <c r="F107" s="260">
        <v>4</v>
      </c>
      <c r="G107" s="260">
        <v>6</v>
      </c>
      <c r="H107" s="260">
        <v>6</v>
      </c>
      <c r="I107" s="260">
        <v>6</v>
      </c>
      <c r="J107" s="260">
        <v>4</v>
      </c>
      <c r="K107" s="260">
        <v>14</v>
      </c>
      <c r="L107" s="260">
        <v>1</v>
      </c>
      <c r="M107" s="260">
        <v>4</v>
      </c>
      <c r="N107" s="273">
        <v>5</v>
      </c>
      <c r="O107" s="273"/>
      <c r="P107" s="159"/>
      <c r="Q107" s="159"/>
      <c r="R107" s="159"/>
      <c r="S107" s="159"/>
      <c r="T107" s="159"/>
      <c r="U107" s="159"/>
      <c r="V107" s="159"/>
      <c r="W107" s="159"/>
      <c r="X107" s="159"/>
      <c r="Y107" s="159"/>
      <c r="Z107" s="159"/>
    </row>
    <row r="108" spans="1:26">
      <c r="A108" s="159"/>
      <c r="B108" s="273" t="s">
        <v>20</v>
      </c>
      <c r="C108" s="120">
        <v>2</v>
      </c>
      <c r="D108" s="260">
        <v>1</v>
      </c>
      <c r="E108" s="260">
        <v>11</v>
      </c>
      <c r="F108" s="260">
        <v>5</v>
      </c>
      <c r="G108" s="260">
        <v>4</v>
      </c>
      <c r="H108" s="260">
        <v>1</v>
      </c>
      <c r="I108" s="260">
        <v>3</v>
      </c>
      <c r="J108" s="260">
        <v>6</v>
      </c>
      <c r="K108" s="260">
        <v>0</v>
      </c>
      <c r="L108" s="260">
        <v>10</v>
      </c>
      <c r="M108" s="260">
        <v>4</v>
      </c>
      <c r="N108" s="273">
        <v>6</v>
      </c>
      <c r="O108" s="273"/>
      <c r="P108" s="159"/>
      <c r="Q108" s="159"/>
      <c r="R108" s="159"/>
      <c r="S108" s="159"/>
      <c r="T108" s="159"/>
      <c r="U108" s="159"/>
      <c r="V108" s="159"/>
      <c r="W108" s="159"/>
      <c r="X108" s="159"/>
      <c r="Y108" s="159"/>
      <c r="Z108" s="159"/>
    </row>
    <row r="109" spans="1:26">
      <c r="A109" s="159"/>
      <c r="B109" s="273" t="s">
        <v>31</v>
      </c>
      <c r="C109" s="120">
        <v>1</v>
      </c>
      <c r="D109" s="260">
        <v>1</v>
      </c>
      <c r="E109" s="260">
        <v>5</v>
      </c>
      <c r="F109" s="260">
        <v>3</v>
      </c>
      <c r="G109" s="260">
        <v>1</v>
      </c>
      <c r="H109" s="260">
        <v>0</v>
      </c>
      <c r="I109" s="260">
        <v>2</v>
      </c>
      <c r="J109" s="260">
        <v>3</v>
      </c>
      <c r="K109" s="260">
        <v>3</v>
      </c>
      <c r="L109" s="260">
        <v>4</v>
      </c>
      <c r="M109" s="260">
        <v>5</v>
      </c>
      <c r="N109" s="273">
        <v>8</v>
      </c>
      <c r="O109" s="273"/>
      <c r="P109" s="159"/>
      <c r="Q109" s="159"/>
      <c r="R109" s="159"/>
      <c r="S109" s="159"/>
      <c r="T109" s="159"/>
      <c r="U109" s="159"/>
      <c r="V109" s="159"/>
      <c r="W109" s="159"/>
      <c r="X109" s="159"/>
      <c r="Y109" s="159"/>
      <c r="Z109" s="159"/>
    </row>
    <row r="110" spans="1:26">
      <c r="A110" s="159"/>
      <c r="B110" s="273" t="s">
        <v>26</v>
      </c>
      <c r="C110" s="120">
        <v>4</v>
      </c>
      <c r="D110" s="260">
        <v>3</v>
      </c>
      <c r="E110" s="260">
        <v>2</v>
      </c>
      <c r="F110" s="260">
        <v>16</v>
      </c>
      <c r="G110" s="260">
        <v>8</v>
      </c>
      <c r="H110" s="260">
        <v>1</v>
      </c>
      <c r="I110" s="260">
        <v>9</v>
      </c>
      <c r="J110" s="260">
        <v>2</v>
      </c>
      <c r="K110" s="260">
        <v>8</v>
      </c>
      <c r="L110" s="260">
        <v>7</v>
      </c>
      <c r="M110" s="260">
        <v>5</v>
      </c>
      <c r="N110" s="273">
        <v>10</v>
      </c>
      <c r="O110" s="273"/>
      <c r="P110" s="159"/>
      <c r="Q110" s="159"/>
      <c r="R110" s="159"/>
      <c r="S110" s="159"/>
      <c r="T110" s="159"/>
      <c r="U110" s="159"/>
      <c r="V110" s="159"/>
      <c r="W110" s="159"/>
      <c r="X110" s="159"/>
      <c r="Y110" s="159"/>
      <c r="Z110" s="159"/>
    </row>
    <row r="111" spans="1:26">
      <c r="A111" s="159"/>
      <c r="B111" s="273" t="s">
        <v>38</v>
      </c>
      <c r="C111" s="120">
        <v>13</v>
      </c>
      <c r="D111" s="260">
        <v>4</v>
      </c>
      <c r="E111" s="260">
        <v>12</v>
      </c>
      <c r="F111" s="260">
        <v>12</v>
      </c>
      <c r="G111" s="260">
        <v>8</v>
      </c>
      <c r="H111" s="260">
        <v>4</v>
      </c>
      <c r="I111" s="260">
        <v>4</v>
      </c>
      <c r="J111" s="260">
        <v>8</v>
      </c>
      <c r="K111" s="260">
        <v>11</v>
      </c>
      <c r="L111" s="260">
        <v>9</v>
      </c>
      <c r="M111" s="260">
        <v>27</v>
      </c>
      <c r="N111" s="273">
        <v>11</v>
      </c>
      <c r="O111" s="273"/>
      <c r="P111" s="159"/>
      <c r="Q111" s="159"/>
      <c r="R111" s="159"/>
      <c r="S111" s="159"/>
      <c r="T111" s="159"/>
      <c r="U111" s="159"/>
      <c r="V111" s="159"/>
      <c r="W111" s="159"/>
      <c r="X111" s="159"/>
      <c r="Y111" s="159"/>
      <c r="Z111" s="159"/>
    </row>
    <row r="112" spans="1:26">
      <c r="A112" s="159"/>
      <c r="B112" s="273" t="s">
        <v>22</v>
      </c>
      <c r="C112" s="120">
        <v>6</v>
      </c>
      <c r="D112" s="260">
        <v>8</v>
      </c>
      <c r="E112" s="260">
        <v>13</v>
      </c>
      <c r="F112" s="260">
        <v>19</v>
      </c>
      <c r="G112" s="260">
        <v>9</v>
      </c>
      <c r="H112" s="260">
        <v>4</v>
      </c>
      <c r="I112" s="260">
        <v>9</v>
      </c>
      <c r="J112" s="260">
        <v>7</v>
      </c>
      <c r="K112" s="260">
        <v>11</v>
      </c>
      <c r="L112" s="260">
        <v>22</v>
      </c>
      <c r="M112" s="260">
        <v>17</v>
      </c>
      <c r="N112" s="273">
        <v>12</v>
      </c>
      <c r="O112" s="273"/>
      <c r="P112" s="159"/>
      <c r="Q112" s="159"/>
      <c r="R112" s="159"/>
      <c r="S112" s="159"/>
      <c r="T112" s="159"/>
      <c r="U112" s="159"/>
      <c r="V112" s="159"/>
      <c r="W112" s="159"/>
      <c r="X112" s="159"/>
      <c r="Y112" s="159"/>
      <c r="Z112" s="159"/>
    </row>
    <row r="113" spans="1:26">
      <c r="A113" s="159"/>
      <c r="B113" s="273" t="s">
        <v>23</v>
      </c>
      <c r="C113" s="120">
        <v>9</v>
      </c>
      <c r="D113" s="260">
        <v>4</v>
      </c>
      <c r="E113" s="260">
        <v>4</v>
      </c>
      <c r="F113" s="260">
        <v>3</v>
      </c>
      <c r="G113" s="260">
        <v>6</v>
      </c>
      <c r="H113" s="260">
        <v>5</v>
      </c>
      <c r="I113" s="260">
        <v>0</v>
      </c>
      <c r="J113" s="260">
        <v>2</v>
      </c>
      <c r="K113" s="260">
        <v>9</v>
      </c>
      <c r="L113" s="260">
        <v>9</v>
      </c>
      <c r="M113" s="260">
        <v>24</v>
      </c>
      <c r="N113" s="273">
        <v>13</v>
      </c>
      <c r="O113" s="273"/>
      <c r="P113" s="159"/>
      <c r="Q113" s="159"/>
      <c r="R113" s="159"/>
      <c r="S113" s="159"/>
      <c r="T113" s="159"/>
      <c r="U113" s="159"/>
      <c r="V113" s="159"/>
      <c r="W113" s="159"/>
      <c r="X113" s="159"/>
      <c r="Y113" s="159"/>
      <c r="Z113" s="159"/>
    </row>
    <row r="114" spans="1:26">
      <c r="A114" s="159"/>
      <c r="B114" s="273" t="s">
        <v>36</v>
      </c>
      <c r="C114" s="120">
        <v>23</v>
      </c>
      <c r="D114" s="260">
        <v>18</v>
      </c>
      <c r="E114" s="260">
        <v>33</v>
      </c>
      <c r="F114" s="260">
        <v>18</v>
      </c>
      <c r="G114" s="260">
        <v>29</v>
      </c>
      <c r="H114" s="260">
        <v>14</v>
      </c>
      <c r="I114" s="260">
        <v>22</v>
      </c>
      <c r="J114" s="260">
        <v>14</v>
      </c>
      <c r="K114" s="260">
        <v>10</v>
      </c>
      <c r="L114" s="260">
        <v>21</v>
      </c>
      <c r="M114" s="260">
        <v>20</v>
      </c>
      <c r="N114" s="273">
        <v>15</v>
      </c>
      <c r="O114" s="273"/>
      <c r="P114" s="159"/>
      <c r="Q114" s="159"/>
      <c r="R114" s="159"/>
      <c r="S114" s="159"/>
      <c r="T114" s="159"/>
      <c r="U114" s="159"/>
      <c r="V114" s="159"/>
      <c r="W114" s="159"/>
      <c r="X114" s="159"/>
      <c r="Y114" s="159"/>
      <c r="Z114" s="159"/>
    </row>
    <row r="115" spans="1:26">
      <c r="A115" s="159"/>
      <c r="B115" s="273" t="s">
        <v>24</v>
      </c>
      <c r="C115" s="120">
        <v>8</v>
      </c>
      <c r="D115" s="260">
        <v>15</v>
      </c>
      <c r="E115" s="260">
        <v>12</v>
      </c>
      <c r="F115" s="260">
        <v>15</v>
      </c>
      <c r="G115" s="260">
        <v>3</v>
      </c>
      <c r="H115" s="260">
        <v>8</v>
      </c>
      <c r="I115" s="260">
        <v>4</v>
      </c>
      <c r="J115" s="260">
        <v>26</v>
      </c>
      <c r="K115" s="260">
        <v>10</v>
      </c>
      <c r="L115" s="260">
        <v>13</v>
      </c>
      <c r="M115" s="260">
        <v>5</v>
      </c>
      <c r="N115" s="273">
        <v>16</v>
      </c>
      <c r="O115" s="273"/>
      <c r="P115" s="159"/>
      <c r="Q115" s="159"/>
      <c r="R115" s="159"/>
      <c r="S115" s="159"/>
      <c r="T115" s="159"/>
      <c r="U115" s="159"/>
      <c r="V115" s="159"/>
      <c r="W115" s="159"/>
      <c r="X115" s="159"/>
      <c r="Y115" s="159"/>
      <c r="Z115" s="159"/>
    </row>
    <row r="116" spans="1:26">
      <c r="A116" s="159"/>
      <c r="B116" s="273" t="s">
        <v>30</v>
      </c>
      <c r="C116" s="120">
        <v>6</v>
      </c>
      <c r="D116" s="260">
        <v>9</v>
      </c>
      <c r="E116" s="260">
        <v>5</v>
      </c>
      <c r="F116" s="260">
        <v>3</v>
      </c>
      <c r="G116" s="260">
        <v>7</v>
      </c>
      <c r="H116" s="260">
        <v>7</v>
      </c>
      <c r="I116" s="260">
        <v>6</v>
      </c>
      <c r="J116" s="260">
        <v>10</v>
      </c>
      <c r="K116" s="260">
        <v>6</v>
      </c>
      <c r="L116" s="260">
        <v>5</v>
      </c>
      <c r="M116" s="260">
        <v>10</v>
      </c>
      <c r="N116" s="273">
        <v>16</v>
      </c>
      <c r="O116" s="273"/>
      <c r="P116" s="159"/>
      <c r="Q116" s="159"/>
      <c r="R116" s="159"/>
      <c r="S116" s="159"/>
      <c r="T116" s="159"/>
      <c r="U116" s="159"/>
      <c r="V116" s="159"/>
      <c r="W116" s="159"/>
      <c r="X116" s="159"/>
      <c r="Y116" s="159"/>
      <c r="Z116" s="159"/>
    </row>
    <row r="117" spans="1:26">
      <c r="A117" s="159"/>
      <c r="B117" s="273" t="s">
        <v>35</v>
      </c>
      <c r="C117" s="120">
        <v>15</v>
      </c>
      <c r="D117" s="260">
        <v>20</v>
      </c>
      <c r="E117" s="260">
        <v>15</v>
      </c>
      <c r="F117" s="260">
        <v>10</v>
      </c>
      <c r="G117" s="260">
        <v>17</v>
      </c>
      <c r="H117" s="260">
        <v>12</v>
      </c>
      <c r="I117" s="260">
        <v>7</v>
      </c>
      <c r="J117" s="260">
        <v>8</v>
      </c>
      <c r="K117" s="260">
        <v>22</v>
      </c>
      <c r="L117" s="260">
        <v>18</v>
      </c>
      <c r="M117" s="260">
        <v>13</v>
      </c>
      <c r="N117" s="273">
        <v>18</v>
      </c>
      <c r="O117" s="273"/>
      <c r="P117" s="159"/>
      <c r="Q117" s="159"/>
      <c r="R117" s="159"/>
      <c r="S117" s="159"/>
      <c r="T117" s="159"/>
      <c r="U117" s="159"/>
      <c r="V117" s="159"/>
      <c r="W117" s="159"/>
      <c r="X117" s="159"/>
      <c r="Y117" s="159"/>
      <c r="Z117" s="159"/>
    </row>
    <row r="118" spans="1:26">
      <c r="A118" s="159"/>
      <c r="B118" s="273" t="s">
        <v>37</v>
      </c>
      <c r="C118" s="51">
        <v>17</v>
      </c>
      <c r="D118" s="260">
        <v>24</v>
      </c>
      <c r="E118" s="260">
        <v>29</v>
      </c>
      <c r="F118" s="260">
        <v>16</v>
      </c>
      <c r="G118" s="260">
        <v>21</v>
      </c>
      <c r="H118" s="260">
        <v>11</v>
      </c>
      <c r="I118" s="260">
        <v>31</v>
      </c>
      <c r="J118" s="260">
        <v>25</v>
      </c>
      <c r="K118" s="260">
        <v>22</v>
      </c>
      <c r="L118" s="260">
        <v>16</v>
      </c>
      <c r="M118" s="51">
        <v>30</v>
      </c>
      <c r="N118" s="260">
        <v>19</v>
      </c>
      <c r="O118" s="58"/>
      <c r="P118" s="159"/>
      <c r="Q118" s="159"/>
      <c r="R118" s="159"/>
      <c r="S118" s="159"/>
      <c r="T118" s="159"/>
      <c r="U118" s="159"/>
      <c r="V118" s="159"/>
      <c r="W118" s="159"/>
      <c r="X118" s="159"/>
      <c r="Y118" s="159"/>
      <c r="Z118" s="159"/>
    </row>
    <row r="119" spans="1:26">
      <c r="A119" s="159"/>
      <c r="B119" s="273" t="s">
        <v>25</v>
      </c>
      <c r="C119" s="120">
        <v>6</v>
      </c>
      <c r="D119" s="260">
        <v>13</v>
      </c>
      <c r="E119" s="260">
        <v>11</v>
      </c>
      <c r="F119" s="260">
        <v>12</v>
      </c>
      <c r="G119" s="260">
        <v>8</v>
      </c>
      <c r="H119" s="260">
        <v>3</v>
      </c>
      <c r="I119" s="260">
        <v>11</v>
      </c>
      <c r="J119" s="260">
        <v>5</v>
      </c>
      <c r="K119" s="260">
        <v>8</v>
      </c>
      <c r="L119" s="260">
        <v>12</v>
      </c>
      <c r="M119" s="260">
        <v>13</v>
      </c>
      <c r="N119" s="273">
        <v>19</v>
      </c>
      <c r="O119" s="273"/>
      <c r="P119" s="159"/>
      <c r="Q119" s="159"/>
      <c r="R119" s="159"/>
      <c r="S119" s="159"/>
      <c r="T119" s="159"/>
      <c r="U119" s="159"/>
      <c r="V119" s="159"/>
      <c r="W119" s="159"/>
      <c r="X119" s="159"/>
      <c r="Y119" s="159"/>
      <c r="Z119" s="159"/>
    </row>
    <row r="120" spans="1:26">
      <c r="A120" s="159"/>
      <c r="B120" s="273" t="s">
        <v>28</v>
      </c>
      <c r="C120" s="120">
        <v>18</v>
      </c>
      <c r="D120" s="260">
        <v>17</v>
      </c>
      <c r="E120" s="260">
        <v>12</v>
      </c>
      <c r="F120" s="260">
        <v>14</v>
      </c>
      <c r="G120" s="260">
        <v>9</v>
      </c>
      <c r="H120" s="260">
        <v>6</v>
      </c>
      <c r="I120" s="260">
        <v>9</v>
      </c>
      <c r="J120" s="260">
        <v>13</v>
      </c>
      <c r="K120" s="260">
        <v>14</v>
      </c>
      <c r="L120" s="260">
        <v>17</v>
      </c>
      <c r="M120" s="260">
        <v>24</v>
      </c>
      <c r="N120" s="273">
        <v>20</v>
      </c>
      <c r="O120" s="273"/>
      <c r="P120" s="159"/>
      <c r="Q120" s="159"/>
      <c r="R120" s="159"/>
      <c r="S120" s="159"/>
      <c r="T120" s="159"/>
      <c r="U120" s="159"/>
      <c r="V120" s="159"/>
      <c r="W120" s="159"/>
      <c r="X120" s="159"/>
      <c r="Y120" s="159"/>
      <c r="Z120" s="159"/>
    </row>
    <row r="121" spans="1:26">
      <c r="A121" s="159"/>
      <c r="B121" s="273" t="s">
        <v>32</v>
      </c>
      <c r="C121" s="120">
        <v>30</v>
      </c>
      <c r="D121" s="260">
        <v>25</v>
      </c>
      <c r="E121" s="260">
        <v>46</v>
      </c>
      <c r="F121" s="260">
        <v>31</v>
      </c>
      <c r="G121" s="260">
        <v>18</v>
      </c>
      <c r="H121" s="260">
        <v>18</v>
      </c>
      <c r="I121" s="260">
        <v>21</v>
      </c>
      <c r="J121" s="260">
        <v>25</v>
      </c>
      <c r="K121" s="260">
        <v>25</v>
      </c>
      <c r="L121" s="260">
        <v>23</v>
      </c>
      <c r="M121" s="260">
        <v>41</v>
      </c>
      <c r="N121" s="273">
        <v>51</v>
      </c>
      <c r="O121" s="273"/>
      <c r="P121" s="159"/>
      <c r="Q121" s="159"/>
      <c r="R121" s="159"/>
      <c r="S121" s="159"/>
      <c r="T121" s="159"/>
      <c r="U121" s="159"/>
      <c r="V121" s="159"/>
      <c r="W121" s="159"/>
      <c r="X121" s="159"/>
      <c r="Y121" s="159"/>
      <c r="Z121" s="159"/>
    </row>
    <row r="122" spans="1:26">
      <c r="A122" s="159"/>
      <c r="B122" s="273" t="s">
        <v>29</v>
      </c>
      <c r="C122" s="120">
        <v>23</v>
      </c>
      <c r="D122" s="260">
        <v>26</v>
      </c>
      <c r="E122" s="260">
        <v>43</v>
      </c>
      <c r="F122" s="260">
        <v>23</v>
      </c>
      <c r="G122" s="260">
        <v>29</v>
      </c>
      <c r="H122" s="260">
        <v>23</v>
      </c>
      <c r="I122" s="260">
        <v>17</v>
      </c>
      <c r="J122" s="260">
        <v>15</v>
      </c>
      <c r="K122" s="260">
        <v>30</v>
      </c>
      <c r="L122" s="260">
        <v>34</v>
      </c>
      <c r="M122" s="260">
        <v>39</v>
      </c>
      <c r="N122" s="273">
        <v>59</v>
      </c>
      <c r="O122" s="273"/>
      <c r="P122" s="159"/>
      <c r="Q122" s="159"/>
      <c r="R122" s="159"/>
      <c r="S122" s="159"/>
      <c r="T122" s="159"/>
      <c r="U122" s="159"/>
      <c r="V122" s="159"/>
      <c r="W122" s="159"/>
      <c r="X122" s="159"/>
      <c r="Y122" s="159"/>
      <c r="Z122" s="159"/>
    </row>
    <row r="123" spans="1:26" s="159" customFormat="1">
      <c r="B123" s="273" t="s">
        <v>33</v>
      </c>
      <c r="C123" s="120">
        <v>54</v>
      </c>
      <c r="D123" s="260">
        <v>41</v>
      </c>
      <c r="E123" s="260">
        <v>36</v>
      </c>
      <c r="F123" s="260">
        <v>49</v>
      </c>
      <c r="G123" s="260">
        <v>39</v>
      </c>
      <c r="H123" s="260">
        <v>19</v>
      </c>
      <c r="I123" s="260">
        <v>44</v>
      </c>
      <c r="J123" s="260">
        <v>32</v>
      </c>
      <c r="K123" s="260">
        <v>46</v>
      </c>
      <c r="L123" s="260">
        <v>58</v>
      </c>
      <c r="M123" s="260">
        <v>66</v>
      </c>
      <c r="N123" s="273">
        <v>66</v>
      </c>
      <c r="O123" s="273"/>
    </row>
    <row r="124" spans="1:26">
      <c r="A124" s="215"/>
      <c r="B124" s="89"/>
      <c r="C124" s="273"/>
      <c r="D124" s="89"/>
      <c r="E124" s="89"/>
      <c r="F124" s="89"/>
      <c r="G124" s="89"/>
      <c r="H124" s="89"/>
      <c r="I124" s="90"/>
      <c r="J124" s="90"/>
      <c r="K124" s="50"/>
      <c r="L124" s="232"/>
      <c r="M124" s="273"/>
      <c r="N124" s="273"/>
      <c r="O124" s="273"/>
      <c r="P124" s="159"/>
      <c r="Q124" s="159"/>
      <c r="R124" s="159"/>
      <c r="S124" s="159"/>
      <c r="T124" s="159"/>
      <c r="U124" s="159"/>
      <c r="V124" s="159"/>
      <c r="W124" s="159"/>
      <c r="X124" s="159"/>
      <c r="Y124" s="159"/>
      <c r="Z124" s="159"/>
    </row>
    <row r="125" spans="1:26" s="273" customFormat="1">
      <c r="B125" s="89"/>
      <c r="C125" s="90"/>
      <c r="D125" s="90"/>
      <c r="E125" s="50"/>
      <c r="F125" s="232"/>
    </row>
    <row r="126" spans="1:26" ht="32.9" customHeight="1">
      <c r="A126" s="728" t="s">
        <v>466</v>
      </c>
      <c r="B126" s="714"/>
      <c r="C126" s="714"/>
      <c r="D126" s="714"/>
      <c r="E126" s="714"/>
      <c r="F126" s="714"/>
      <c r="G126" s="714"/>
      <c r="H126" s="159"/>
      <c r="I126" s="159"/>
      <c r="J126" s="159"/>
      <c r="K126" s="159"/>
      <c r="L126" s="159"/>
      <c r="M126" s="159"/>
      <c r="N126" s="159"/>
      <c r="O126" s="159"/>
      <c r="P126" s="159"/>
      <c r="Q126" s="159"/>
      <c r="R126" s="159"/>
      <c r="S126" s="159"/>
      <c r="T126" s="159"/>
      <c r="U126" s="159"/>
      <c r="V126" s="159"/>
      <c r="W126" s="159"/>
      <c r="X126" s="159"/>
      <c r="Y126" s="159"/>
      <c r="Z126" s="159"/>
    </row>
    <row r="128" spans="1:26" s="67" customFormat="1">
      <c r="A128" s="710" t="s">
        <v>660</v>
      </c>
      <c r="B128" s="710"/>
      <c r="C128" s="710"/>
      <c r="D128" s="710"/>
      <c r="E128" s="710"/>
      <c r="F128" s="710"/>
      <c r="G128" s="710"/>
      <c r="H128" s="710"/>
    </row>
    <row r="129" spans="1:2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row>
    <row r="130" spans="1:26" ht="24">
      <c r="A130" s="159"/>
      <c r="B130" s="159"/>
      <c r="C130" s="87" t="s">
        <v>287</v>
      </c>
      <c r="D130" s="261"/>
      <c r="E130" s="87"/>
      <c r="F130" s="159"/>
      <c r="G130" s="159"/>
      <c r="H130" s="159"/>
      <c r="I130" s="159"/>
      <c r="J130" s="159"/>
      <c r="K130" s="159"/>
      <c r="L130" s="159"/>
      <c r="M130" s="159"/>
      <c r="N130" s="159"/>
      <c r="O130" s="159"/>
      <c r="P130" s="159"/>
      <c r="Q130" s="159"/>
      <c r="R130" s="159"/>
      <c r="S130" s="159"/>
      <c r="T130" s="159"/>
      <c r="U130" s="159"/>
      <c r="V130" s="159"/>
      <c r="W130" s="159"/>
      <c r="X130" s="159"/>
      <c r="Y130" s="159"/>
      <c r="Z130" s="159"/>
    </row>
    <row r="131" spans="1:26">
      <c r="A131" s="159"/>
      <c r="B131" s="282" t="str">
        <f>"Nov-19"</f>
        <v>Nov-19</v>
      </c>
      <c r="C131" s="606">
        <v>5</v>
      </c>
      <c r="D131" s="271"/>
      <c r="E131" s="29"/>
      <c r="F131" s="159"/>
      <c r="G131" s="159"/>
      <c r="H131" s="159"/>
      <c r="I131" s="159"/>
      <c r="J131" s="159"/>
      <c r="K131" s="159"/>
      <c r="L131" s="159"/>
      <c r="M131" s="159"/>
      <c r="N131" s="159"/>
      <c r="O131" s="159"/>
      <c r="P131" s="159"/>
      <c r="Q131" s="159"/>
      <c r="R131" s="159"/>
      <c r="S131" s="159"/>
      <c r="T131" s="159"/>
      <c r="U131" s="159"/>
      <c r="V131" s="159"/>
      <c r="W131" s="159"/>
      <c r="X131" s="159"/>
      <c r="Y131" s="159"/>
      <c r="Z131" s="159"/>
    </row>
    <row r="132" spans="1:26">
      <c r="A132" s="159"/>
      <c r="B132" s="282" t="str">
        <f>"Dec-19"</f>
        <v>Dec-19</v>
      </c>
      <c r="C132" s="605">
        <v>7</v>
      </c>
      <c r="D132" s="271"/>
      <c r="E132" s="29"/>
      <c r="F132" s="159"/>
      <c r="G132" s="159"/>
      <c r="H132" s="159"/>
      <c r="I132" s="159"/>
      <c r="J132" s="159"/>
      <c r="K132" s="159"/>
      <c r="L132" s="159"/>
      <c r="M132" s="159"/>
      <c r="N132" s="159"/>
      <c r="O132" s="159"/>
      <c r="P132" s="159"/>
      <c r="Q132" s="159"/>
      <c r="R132" s="159"/>
      <c r="S132" s="159"/>
      <c r="T132" s="159"/>
      <c r="U132" s="159"/>
      <c r="V132" s="159"/>
      <c r="W132" s="159"/>
      <c r="X132" s="159"/>
      <c r="Y132" s="159"/>
      <c r="Z132" s="159"/>
    </row>
    <row r="133" spans="1:26">
      <c r="A133" s="159"/>
      <c r="B133" s="282" t="str">
        <f>"Jan-20"</f>
        <v>Jan-20</v>
      </c>
      <c r="C133" s="605">
        <v>1</v>
      </c>
      <c r="D133" s="271"/>
      <c r="E133" s="29"/>
      <c r="F133" s="159"/>
      <c r="G133" s="159"/>
      <c r="H133" s="159"/>
      <c r="I133" s="159"/>
      <c r="J133" s="159"/>
      <c r="K133" s="159"/>
      <c r="L133" s="159"/>
      <c r="M133" s="159"/>
      <c r="N133" s="159"/>
      <c r="O133" s="159"/>
      <c r="P133" s="159"/>
      <c r="Q133" s="159"/>
      <c r="R133" s="159"/>
      <c r="S133" s="159"/>
      <c r="T133" s="159"/>
      <c r="U133" s="159"/>
      <c r="V133" s="159"/>
      <c r="W133" s="159"/>
      <c r="X133" s="159"/>
      <c r="Y133" s="159"/>
      <c r="Z133" s="159"/>
    </row>
    <row r="134" spans="1:26">
      <c r="A134" s="159"/>
      <c r="B134" s="282" t="str">
        <f>"Feb-20"</f>
        <v>Feb-20</v>
      </c>
      <c r="C134" s="605">
        <v>8</v>
      </c>
      <c r="D134" s="271"/>
      <c r="E134" s="29"/>
      <c r="F134" s="159"/>
      <c r="G134" s="159"/>
      <c r="H134" s="159"/>
      <c r="I134" s="159"/>
      <c r="J134" s="159"/>
      <c r="K134" s="159"/>
      <c r="L134" s="159"/>
      <c r="M134" s="159"/>
      <c r="N134" s="159"/>
      <c r="O134" s="159"/>
      <c r="P134" s="159"/>
      <c r="Q134" s="159"/>
      <c r="R134" s="159"/>
      <c r="S134" s="159"/>
      <c r="T134" s="159"/>
      <c r="U134" s="159"/>
      <c r="V134" s="159"/>
      <c r="W134" s="159"/>
      <c r="X134" s="159"/>
      <c r="Y134" s="159"/>
      <c r="Z134" s="159"/>
    </row>
    <row r="135" spans="1:26">
      <c r="A135" s="159"/>
      <c r="B135" s="282" t="str">
        <f>"Mar-20"</f>
        <v>Mar-20</v>
      </c>
      <c r="C135" s="605">
        <v>6</v>
      </c>
      <c r="D135" s="260"/>
      <c r="E135" s="54"/>
      <c r="F135" s="159"/>
      <c r="G135" s="159"/>
      <c r="H135" s="159"/>
      <c r="I135" s="159"/>
      <c r="J135" s="159"/>
      <c r="K135" s="159"/>
      <c r="L135" s="159"/>
      <c r="M135" s="159"/>
      <c r="N135" s="159"/>
      <c r="O135" s="159"/>
      <c r="P135" s="159"/>
      <c r="Q135" s="159"/>
      <c r="R135" s="159"/>
      <c r="S135" s="159"/>
      <c r="T135" s="159"/>
      <c r="U135" s="159"/>
      <c r="V135" s="159"/>
      <c r="W135" s="159"/>
      <c r="X135" s="159"/>
      <c r="Y135" s="159"/>
      <c r="Z135" s="159"/>
    </row>
    <row r="136" spans="1:26" s="273" customFormat="1">
      <c r="B136" s="282" t="str">
        <f>"Apr-20"</f>
        <v>Apr-20</v>
      </c>
      <c r="C136" s="605">
        <v>7</v>
      </c>
      <c r="D136" s="260"/>
      <c r="E136" s="260"/>
    </row>
    <row r="137" spans="1:26" s="273" customFormat="1">
      <c r="B137" s="282" t="str">
        <f>"May-20"</f>
        <v>May-20</v>
      </c>
      <c r="C137" s="605">
        <v>10</v>
      </c>
      <c r="D137" s="260"/>
      <c r="E137" s="260"/>
    </row>
    <row r="138" spans="1:26" s="273" customFormat="1">
      <c r="B138" s="282" t="str">
        <f>"Jun-20"</f>
        <v>Jun-20</v>
      </c>
      <c r="C138" s="605">
        <v>6</v>
      </c>
      <c r="D138" s="260"/>
      <c r="E138" s="260"/>
    </row>
    <row r="139" spans="1:26" s="273" customFormat="1">
      <c r="B139" s="282" t="str">
        <f>"July-20"</f>
        <v>July-20</v>
      </c>
      <c r="C139" s="605">
        <v>6</v>
      </c>
      <c r="D139" s="260"/>
      <c r="E139" s="260"/>
    </row>
    <row r="140" spans="1:26" s="273" customFormat="1">
      <c r="B140" s="282" t="str">
        <f>"Aug-20"</f>
        <v>Aug-20</v>
      </c>
      <c r="C140" s="605">
        <v>3</v>
      </c>
      <c r="D140" s="260"/>
      <c r="E140" s="260"/>
    </row>
    <row r="141" spans="1:26" s="273" customFormat="1">
      <c r="B141" s="282" t="str">
        <f>"Sep-20"</f>
        <v>Sep-20</v>
      </c>
      <c r="C141" s="605">
        <v>5</v>
      </c>
      <c r="D141" s="260"/>
      <c r="E141" s="260"/>
    </row>
    <row r="142" spans="1:26" s="273" customFormat="1">
      <c r="B142" s="282" t="str">
        <f>"Oct-20"</f>
        <v>Oct-20</v>
      </c>
      <c r="C142" s="604">
        <v>5</v>
      </c>
      <c r="D142" s="260"/>
      <c r="E142" s="260"/>
    </row>
    <row r="143" spans="1:26" s="273" customFormat="1">
      <c r="B143" s="282"/>
      <c r="C143" s="260"/>
      <c r="D143" s="260"/>
      <c r="E143" s="260"/>
    </row>
    <row r="144" spans="1:26">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row>
    <row r="145" spans="1:26" ht="27.25" customHeight="1">
      <c r="A145" s="728" t="s">
        <v>467</v>
      </c>
      <c r="B145" s="714"/>
      <c r="C145" s="714"/>
      <c r="D145" s="714"/>
      <c r="E145" s="714"/>
      <c r="F145" s="714"/>
      <c r="G145" s="714"/>
      <c r="H145" s="159"/>
      <c r="I145" s="159"/>
      <c r="J145" s="159"/>
      <c r="K145" s="159"/>
      <c r="L145" s="159"/>
      <c r="M145" s="159"/>
      <c r="N145" s="159"/>
      <c r="O145" s="159"/>
      <c r="P145" s="159"/>
      <c r="Q145" s="159"/>
      <c r="R145" s="159"/>
      <c r="S145" s="159"/>
      <c r="T145" s="159"/>
      <c r="U145" s="159"/>
      <c r="V145" s="159"/>
      <c r="W145" s="159"/>
      <c r="X145" s="159"/>
      <c r="Y145" s="159"/>
      <c r="Z145" s="159"/>
    </row>
    <row r="147" spans="1:26" s="67" customFormat="1" ht="15" customHeight="1">
      <c r="A147" s="710" t="s">
        <v>468</v>
      </c>
      <c r="B147" s="710"/>
      <c r="C147" s="710"/>
      <c r="D147" s="710"/>
      <c r="E147" s="710"/>
      <c r="F147" s="710"/>
      <c r="G147" s="710"/>
      <c r="H147" s="710"/>
    </row>
    <row r="148" spans="1:26">
      <c r="A148" s="232"/>
      <c r="B148" s="232"/>
      <c r="C148" s="232"/>
      <c r="D148" s="232"/>
      <c r="E148" s="232"/>
      <c r="F148" s="232"/>
    </row>
    <row r="149" spans="1:26">
      <c r="A149" s="273"/>
      <c r="B149" s="273"/>
      <c r="C149" s="273" t="s">
        <v>469</v>
      </c>
      <c r="D149" s="273"/>
      <c r="E149" s="273"/>
      <c r="F149" s="273"/>
      <c r="G149" s="273"/>
    </row>
    <row r="150" spans="1:26">
      <c r="A150" s="273"/>
      <c r="B150" s="273" t="s">
        <v>470</v>
      </c>
      <c r="C150" s="273">
        <v>3</v>
      </c>
      <c r="D150" s="273"/>
      <c r="E150" s="273"/>
      <c r="F150" s="273"/>
      <c r="G150" s="273"/>
    </row>
    <row r="151" spans="1:26">
      <c r="A151" s="273"/>
      <c r="B151" s="273" t="s">
        <v>471</v>
      </c>
      <c r="C151" s="273">
        <v>3</v>
      </c>
      <c r="D151" s="273"/>
      <c r="E151" s="273"/>
      <c r="F151" s="273"/>
      <c r="G151" s="273"/>
    </row>
    <row r="152" spans="1:26">
      <c r="A152" s="273"/>
      <c r="B152" s="273" t="s">
        <v>472</v>
      </c>
      <c r="C152" s="273">
        <v>3</v>
      </c>
      <c r="D152" s="273"/>
      <c r="E152" s="273"/>
      <c r="F152" s="273"/>
      <c r="G152" s="273"/>
    </row>
    <row r="153" spans="1:26">
      <c r="A153" s="273"/>
      <c r="B153" s="273" t="s">
        <v>473</v>
      </c>
      <c r="C153" s="273">
        <v>3</v>
      </c>
      <c r="D153" s="273"/>
      <c r="E153" s="273"/>
      <c r="F153" s="273"/>
      <c r="G153" s="273"/>
    </row>
    <row r="154" spans="1:26">
      <c r="A154" s="273"/>
      <c r="B154" s="273" t="s">
        <v>474</v>
      </c>
      <c r="C154" s="273">
        <v>3</v>
      </c>
      <c r="D154" s="273"/>
      <c r="E154" s="273"/>
      <c r="F154" s="273"/>
      <c r="G154" s="273"/>
    </row>
    <row r="155" spans="1:26">
      <c r="A155" s="273"/>
      <c r="B155" s="273" t="s">
        <v>475</v>
      </c>
      <c r="C155" s="273">
        <v>3</v>
      </c>
      <c r="D155" s="273"/>
      <c r="E155" s="273"/>
      <c r="F155" s="273"/>
      <c r="G155" s="273"/>
    </row>
    <row r="156" spans="1:26">
      <c r="A156" s="273"/>
      <c r="B156" s="273" t="s">
        <v>476</v>
      </c>
      <c r="C156" s="273">
        <v>4</v>
      </c>
      <c r="D156" s="273"/>
      <c r="E156" s="273"/>
      <c r="F156" s="273"/>
      <c r="G156" s="273"/>
    </row>
    <row r="157" spans="1:26">
      <c r="A157" s="273"/>
      <c r="B157" s="273" t="s">
        <v>477</v>
      </c>
      <c r="C157" s="273">
        <v>4</v>
      </c>
      <c r="D157" s="273"/>
      <c r="E157" s="273"/>
      <c r="F157" s="273"/>
      <c r="G157" s="273"/>
    </row>
    <row r="158" spans="1:26">
      <c r="A158" s="273"/>
      <c r="B158" s="273" t="s">
        <v>478</v>
      </c>
      <c r="C158" s="273">
        <v>4</v>
      </c>
      <c r="D158" s="273"/>
      <c r="E158" s="273"/>
      <c r="F158" s="273"/>
      <c r="G158" s="273"/>
    </row>
    <row r="159" spans="1:26">
      <c r="A159" s="273"/>
      <c r="B159" s="273" t="s">
        <v>479</v>
      </c>
      <c r="C159" s="273">
        <v>4</v>
      </c>
      <c r="D159" s="273"/>
      <c r="E159" s="273"/>
      <c r="F159" s="273"/>
      <c r="G159" s="273"/>
    </row>
    <row r="160" spans="1:26">
      <c r="A160" s="273"/>
      <c r="B160" s="273" t="s">
        <v>480</v>
      </c>
      <c r="C160" s="273">
        <v>5</v>
      </c>
      <c r="D160" s="273"/>
      <c r="E160" s="273"/>
      <c r="F160" s="273"/>
      <c r="G160" s="273"/>
    </row>
    <row r="161" spans="1:7">
      <c r="A161" s="273"/>
      <c r="B161" s="273" t="s">
        <v>481</v>
      </c>
      <c r="C161" s="273">
        <v>5</v>
      </c>
      <c r="D161" s="273"/>
      <c r="E161" s="273"/>
      <c r="F161" s="273"/>
      <c r="G161" s="273"/>
    </row>
    <row r="162" spans="1:7">
      <c r="A162" s="273"/>
      <c r="B162" s="273" t="s">
        <v>482</v>
      </c>
      <c r="C162" s="273">
        <v>5</v>
      </c>
      <c r="D162" s="273"/>
      <c r="E162" s="273"/>
      <c r="F162" s="273"/>
      <c r="G162" s="273"/>
    </row>
    <row r="163" spans="1:7">
      <c r="A163" s="273"/>
      <c r="B163" s="273" t="s">
        <v>483</v>
      </c>
      <c r="C163" s="273">
        <v>6</v>
      </c>
      <c r="D163" s="273"/>
      <c r="E163" s="273"/>
      <c r="F163" s="273"/>
      <c r="G163" s="273"/>
    </row>
    <row r="164" spans="1:7">
      <c r="A164" s="273"/>
      <c r="B164" s="273" t="s">
        <v>484</v>
      </c>
      <c r="C164" s="273">
        <v>6</v>
      </c>
      <c r="D164" s="273"/>
      <c r="E164" s="273"/>
      <c r="F164" s="273"/>
      <c r="G164" s="273"/>
    </row>
    <row r="165" spans="1:7">
      <c r="A165" s="273"/>
      <c r="B165" s="273" t="s">
        <v>485</v>
      </c>
      <c r="C165" s="273">
        <v>6</v>
      </c>
      <c r="D165" s="273"/>
      <c r="E165" s="273"/>
      <c r="F165" s="273"/>
      <c r="G165" s="273"/>
    </row>
    <row r="166" spans="1:7">
      <c r="A166" s="273"/>
      <c r="B166" s="273" t="s">
        <v>486</v>
      </c>
      <c r="C166" s="273">
        <v>7</v>
      </c>
      <c r="D166" s="273"/>
      <c r="E166" s="273"/>
      <c r="F166" s="273"/>
      <c r="G166" s="273"/>
    </row>
    <row r="167" spans="1:7">
      <c r="A167" s="273"/>
      <c r="B167" s="273" t="s">
        <v>487</v>
      </c>
      <c r="C167" s="273">
        <v>9</v>
      </c>
      <c r="D167" s="261"/>
      <c r="E167" s="261"/>
      <c r="F167" s="273"/>
      <c r="G167" s="273"/>
    </row>
    <row r="168" spans="1:7">
      <c r="A168" s="273"/>
      <c r="B168" s="273" t="s">
        <v>488</v>
      </c>
      <c r="C168" s="273">
        <v>9</v>
      </c>
      <c r="D168" s="261"/>
      <c r="E168" s="261"/>
      <c r="F168" s="273"/>
      <c r="G168" s="273"/>
    </row>
    <row r="169" spans="1:7">
      <c r="A169" s="273"/>
      <c r="B169" s="273" t="s">
        <v>489</v>
      </c>
      <c r="C169" s="273">
        <v>10</v>
      </c>
      <c r="D169" s="261"/>
      <c r="E169" s="261"/>
      <c r="F169" s="273"/>
      <c r="G169" s="273"/>
    </row>
    <row r="170" spans="1:7">
      <c r="A170" s="273"/>
      <c r="B170" s="273" t="s">
        <v>490</v>
      </c>
      <c r="C170" s="273">
        <v>13</v>
      </c>
      <c r="D170" s="261"/>
      <c r="E170" s="261"/>
      <c r="F170" s="273"/>
      <c r="G170" s="273"/>
    </row>
    <row r="171" spans="1:7">
      <c r="A171" s="273"/>
      <c r="B171" s="273" t="s">
        <v>491</v>
      </c>
      <c r="C171" s="273">
        <v>16</v>
      </c>
      <c r="D171" s="261"/>
      <c r="E171" s="261"/>
      <c r="F171" s="273"/>
      <c r="G171" s="273"/>
    </row>
    <row r="172" spans="1:7">
      <c r="A172" s="273"/>
      <c r="B172" s="273" t="s">
        <v>32</v>
      </c>
      <c r="C172" s="273">
        <v>39</v>
      </c>
      <c r="D172" s="261"/>
      <c r="E172" s="261"/>
      <c r="F172" s="273"/>
      <c r="G172" s="273"/>
    </row>
    <row r="173" spans="1:7">
      <c r="A173" s="273"/>
      <c r="B173" s="273" t="s">
        <v>492</v>
      </c>
      <c r="C173" s="273">
        <v>42</v>
      </c>
      <c r="D173" s="261"/>
      <c r="E173" s="261"/>
      <c r="F173" s="273"/>
      <c r="G173" s="273"/>
    </row>
    <row r="174" spans="1:7">
      <c r="A174" s="273"/>
      <c r="B174" s="273" t="s">
        <v>493</v>
      </c>
      <c r="C174" s="273">
        <v>44</v>
      </c>
      <c r="D174" s="271"/>
      <c r="E174" s="271"/>
      <c r="F174" s="273"/>
      <c r="G174" s="273"/>
    </row>
    <row r="175" spans="1:7">
      <c r="A175" s="273"/>
      <c r="B175" s="283"/>
      <c r="C175" s="271"/>
      <c r="D175" s="271"/>
      <c r="E175" s="271"/>
      <c r="F175" s="273"/>
      <c r="G175" s="273"/>
    </row>
    <row r="176" spans="1:7" ht="32.25" customHeight="1">
      <c r="A176" s="728" t="s">
        <v>494</v>
      </c>
      <c r="B176" s="714"/>
      <c r="C176" s="714"/>
      <c r="D176" s="714"/>
      <c r="E176" s="714"/>
      <c r="F176" s="714"/>
      <c r="G176" s="714"/>
    </row>
  </sheetData>
  <sortState ref="A4:F24">
    <sortCondition ref="C4:C24"/>
  </sortState>
  <mergeCells count="14">
    <mergeCell ref="A176:G176"/>
    <mergeCell ref="A1:H1"/>
    <mergeCell ref="A34:H34"/>
    <mergeCell ref="A126:G126"/>
    <mergeCell ref="A58:H58"/>
    <mergeCell ref="A87:I87"/>
    <mergeCell ref="A85:G85"/>
    <mergeCell ref="A100:H100"/>
    <mergeCell ref="A84:G84"/>
    <mergeCell ref="A96:G96"/>
    <mergeCell ref="A97:G97"/>
    <mergeCell ref="A128:H128"/>
    <mergeCell ref="A145:G145"/>
    <mergeCell ref="A147:H14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70" zoomScaleNormal="70" workbookViewId="0">
      <selection activeCell="E131" sqref="E131"/>
    </sheetView>
  </sheetViews>
  <sheetFormatPr defaultColWidth="8.81640625" defaultRowHeight="14.5"/>
  <cols>
    <col min="2" max="2" width="22.1796875" customWidth="1"/>
    <col min="9" max="9" width="16.453125" customWidth="1"/>
  </cols>
  <sheetData>
    <row r="1" spans="1:9" s="67" customFormat="1">
      <c r="A1" s="710" t="s">
        <v>570</v>
      </c>
      <c r="B1" s="710"/>
      <c r="C1" s="710"/>
      <c r="D1" s="710"/>
      <c r="E1" s="710"/>
      <c r="F1" s="710"/>
      <c r="G1" s="710"/>
      <c r="H1" s="710"/>
      <c r="I1" s="710"/>
    </row>
    <row r="3" spans="1:9" ht="24">
      <c r="A3" s="159"/>
      <c r="B3" s="159"/>
      <c r="C3" s="64" t="s">
        <v>211</v>
      </c>
      <c r="D3" s="259" t="s">
        <v>70</v>
      </c>
      <c r="E3" s="62"/>
      <c r="F3" s="62"/>
      <c r="G3" s="62"/>
      <c r="H3" s="62"/>
      <c r="I3" s="61"/>
    </row>
    <row r="4" spans="1:9">
      <c r="A4" s="159"/>
      <c r="B4" s="610" t="s">
        <v>18</v>
      </c>
      <c r="C4" s="614">
        <v>570</v>
      </c>
      <c r="D4" s="62"/>
      <c r="E4" s="62"/>
      <c r="F4" s="62"/>
      <c r="G4" s="62"/>
      <c r="H4" s="62"/>
      <c r="I4" s="61"/>
    </row>
    <row r="5" spans="1:9">
      <c r="A5" s="159"/>
      <c r="B5" s="610" t="s">
        <v>34</v>
      </c>
      <c r="C5" s="614">
        <v>773</v>
      </c>
      <c r="D5" s="62"/>
      <c r="E5" s="62"/>
      <c r="F5" s="62"/>
      <c r="G5" s="62"/>
      <c r="H5" s="62"/>
      <c r="I5" s="61"/>
    </row>
    <row r="6" spans="1:9">
      <c r="A6" s="159"/>
      <c r="B6" s="610" t="s">
        <v>21</v>
      </c>
      <c r="C6" s="608">
        <v>1265</v>
      </c>
      <c r="D6" s="62"/>
      <c r="E6" s="62"/>
      <c r="F6" s="62"/>
      <c r="G6" s="62"/>
      <c r="H6" s="62"/>
      <c r="I6" s="61"/>
    </row>
    <row r="7" spans="1:9">
      <c r="A7" s="159"/>
      <c r="B7" s="610" t="s">
        <v>27</v>
      </c>
      <c r="C7" s="608">
        <v>1311</v>
      </c>
      <c r="D7" s="62"/>
      <c r="E7" s="62"/>
      <c r="F7" s="62"/>
      <c r="G7" s="62"/>
      <c r="H7" s="62"/>
      <c r="I7" s="61"/>
    </row>
    <row r="8" spans="1:9">
      <c r="A8" s="159"/>
      <c r="B8" s="610" t="s">
        <v>31</v>
      </c>
      <c r="C8" s="608">
        <v>1339</v>
      </c>
      <c r="D8" s="62"/>
      <c r="E8" s="62"/>
      <c r="F8" s="62"/>
      <c r="G8" s="62"/>
      <c r="H8" s="62"/>
      <c r="I8" s="61"/>
    </row>
    <row r="9" spans="1:9" s="540" customFormat="1">
      <c r="B9" s="399" t="s">
        <v>19</v>
      </c>
      <c r="D9" s="611">
        <v>1802</v>
      </c>
      <c r="E9" s="613"/>
      <c r="F9" s="613"/>
      <c r="G9" s="613"/>
      <c r="H9" s="613"/>
      <c r="I9" s="612"/>
    </row>
    <row r="10" spans="1:9">
      <c r="A10" s="159"/>
      <c r="B10" s="610" t="s">
        <v>20</v>
      </c>
      <c r="C10" s="608">
        <v>1840</v>
      </c>
      <c r="D10" s="197"/>
      <c r="E10" s="62"/>
      <c r="F10" s="62"/>
      <c r="G10" s="62"/>
      <c r="H10" s="62"/>
      <c r="I10" s="61"/>
    </row>
    <row r="11" spans="1:9">
      <c r="A11" s="159"/>
      <c r="B11" s="610" t="s">
        <v>29</v>
      </c>
      <c r="C11" s="608">
        <v>2139</v>
      </c>
      <c r="D11" s="62"/>
      <c r="E11" s="62"/>
      <c r="F11" s="62"/>
      <c r="G11" s="62"/>
      <c r="H11" s="62"/>
      <c r="I11" s="61"/>
    </row>
    <row r="12" spans="1:9">
      <c r="A12" s="159"/>
      <c r="B12" s="610" t="s">
        <v>26</v>
      </c>
      <c r="C12" s="608">
        <v>2417</v>
      </c>
      <c r="D12" s="62"/>
      <c r="E12" s="62"/>
      <c r="F12" s="62"/>
      <c r="G12" s="62"/>
      <c r="H12" s="62"/>
      <c r="I12" s="61"/>
    </row>
    <row r="13" spans="1:9">
      <c r="A13" s="159"/>
      <c r="B13" s="610" t="s">
        <v>37</v>
      </c>
      <c r="C13" s="614">
        <v>2451</v>
      </c>
      <c r="D13" s="62"/>
      <c r="E13" s="62"/>
      <c r="F13" s="62"/>
      <c r="G13" s="62"/>
      <c r="H13" s="62"/>
      <c r="I13" s="61"/>
    </row>
    <row r="14" spans="1:9">
      <c r="A14" s="159"/>
      <c r="B14" s="610" t="s">
        <v>38</v>
      </c>
      <c r="C14" s="608">
        <v>2510</v>
      </c>
      <c r="D14" s="62"/>
      <c r="E14" s="62"/>
      <c r="F14" s="62"/>
      <c r="G14" s="62"/>
      <c r="H14" s="62"/>
      <c r="I14" s="61"/>
    </row>
    <row r="15" spans="1:9">
      <c r="A15" s="159"/>
      <c r="B15" s="610" t="s">
        <v>36</v>
      </c>
      <c r="C15" s="608">
        <v>2656</v>
      </c>
      <c r="D15" s="62"/>
      <c r="E15" s="62"/>
      <c r="F15" s="62"/>
      <c r="G15" s="62"/>
      <c r="H15" s="62"/>
      <c r="I15" s="61"/>
    </row>
    <row r="16" spans="1:9">
      <c r="A16" s="159"/>
      <c r="B16" s="610" t="s">
        <v>28</v>
      </c>
      <c r="C16" s="608">
        <v>3054</v>
      </c>
      <c r="D16" s="62"/>
      <c r="E16" s="62"/>
      <c r="F16" s="62"/>
      <c r="G16" s="62"/>
      <c r="H16" s="62"/>
      <c r="I16" s="61"/>
    </row>
    <row r="17" spans="1:9">
      <c r="A17" s="159"/>
      <c r="B17" s="615" t="s">
        <v>35</v>
      </c>
      <c r="C17" s="607">
        <v>3187</v>
      </c>
      <c r="D17" s="29"/>
      <c r="E17" s="29"/>
      <c r="F17" s="29"/>
      <c r="G17" s="29"/>
      <c r="H17" s="29"/>
      <c r="I17" s="159"/>
    </row>
    <row r="18" spans="1:9">
      <c r="A18" s="159"/>
      <c r="B18" s="610" t="s">
        <v>23</v>
      </c>
      <c r="C18" s="608">
        <v>3410</v>
      </c>
      <c r="D18" s="29"/>
      <c r="E18" s="29"/>
      <c r="F18" s="29"/>
      <c r="G18" s="29"/>
      <c r="H18" s="29"/>
      <c r="I18" s="159"/>
    </row>
    <row r="19" spans="1:9">
      <c r="A19" s="159"/>
      <c r="B19" s="610" t="s">
        <v>24</v>
      </c>
      <c r="C19" s="608">
        <v>3514</v>
      </c>
      <c r="D19" s="29"/>
      <c r="E19" s="29"/>
      <c r="F19" s="29"/>
      <c r="G19" s="29"/>
      <c r="H19" s="29"/>
      <c r="I19" s="159"/>
    </row>
    <row r="20" spans="1:9">
      <c r="A20" s="159"/>
      <c r="B20" s="610" t="s">
        <v>22</v>
      </c>
      <c r="C20" s="608">
        <v>3747</v>
      </c>
      <c r="D20" s="29"/>
      <c r="E20" s="29"/>
      <c r="F20" s="29"/>
      <c r="G20" s="29"/>
      <c r="H20" s="29"/>
      <c r="I20" s="159"/>
    </row>
    <row r="21" spans="1:9">
      <c r="A21" s="159"/>
      <c r="B21" s="610" t="s">
        <v>25</v>
      </c>
      <c r="C21" s="608">
        <v>4336</v>
      </c>
      <c r="D21" s="29"/>
      <c r="E21" s="29"/>
      <c r="F21" s="29"/>
      <c r="G21" s="29"/>
      <c r="H21" s="29"/>
      <c r="I21" s="159"/>
    </row>
    <row r="22" spans="1:9">
      <c r="A22" s="159"/>
      <c r="B22" s="610" t="s">
        <v>30</v>
      </c>
      <c r="C22" s="608">
        <v>4372</v>
      </c>
      <c r="D22" s="29"/>
      <c r="E22" s="29"/>
      <c r="F22" s="29"/>
      <c r="G22" s="29"/>
      <c r="H22" s="29"/>
      <c r="I22" s="159"/>
    </row>
    <row r="23" spans="1:9">
      <c r="A23" s="159"/>
      <c r="B23" s="610" t="s">
        <v>33</v>
      </c>
      <c r="C23" s="608">
        <v>6420</v>
      </c>
      <c r="D23" s="29"/>
      <c r="E23" s="29"/>
      <c r="F23" s="29"/>
      <c r="G23" s="29"/>
      <c r="H23" s="29"/>
      <c r="I23" s="159"/>
    </row>
    <row r="24" spans="1:9">
      <c r="A24" s="159"/>
      <c r="B24" s="610" t="s">
        <v>32</v>
      </c>
      <c r="C24" s="608">
        <v>6532</v>
      </c>
      <c r="D24" s="29"/>
      <c r="E24" s="29"/>
      <c r="F24" s="29"/>
      <c r="G24" s="29"/>
      <c r="H24" s="29"/>
      <c r="I24" s="159"/>
    </row>
    <row r="25" spans="1:9">
      <c r="A25" s="159"/>
      <c r="B25" s="609" t="s">
        <v>53</v>
      </c>
      <c r="C25" s="608">
        <v>59645</v>
      </c>
      <c r="D25" s="29"/>
      <c r="E25" s="29"/>
      <c r="F25" s="29"/>
      <c r="G25" s="29"/>
      <c r="H25" s="29"/>
      <c r="I25" s="159"/>
    </row>
    <row r="27" spans="1:9" ht="14.25" customHeight="1">
      <c r="A27" s="711" t="s">
        <v>212</v>
      </c>
      <c r="B27" s="711"/>
      <c r="C27" s="711"/>
      <c r="D27" s="711"/>
      <c r="E27" s="711"/>
      <c r="F27" s="711"/>
      <c r="G27" s="711"/>
      <c r="H27" s="711"/>
      <c r="I27" s="4"/>
    </row>
    <row r="28" spans="1:9" ht="25.4" customHeight="1">
      <c r="A28" s="711" t="s">
        <v>455</v>
      </c>
      <c r="B28" s="711"/>
      <c r="C28" s="711"/>
      <c r="D28" s="711"/>
      <c r="E28" s="711"/>
      <c r="F28" s="711"/>
      <c r="G28" s="711"/>
      <c r="H28" s="711"/>
      <c r="I28" s="4"/>
    </row>
    <row r="29" spans="1:9">
      <c r="A29" s="177"/>
      <c r="B29" s="177"/>
      <c r="C29" s="177"/>
      <c r="D29" s="177"/>
      <c r="E29" s="177"/>
      <c r="F29" s="177"/>
      <c r="G29" s="177"/>
      <c r="H29" s="177"/>
      <c r="I29" s="4"/>
    </row>
    <row r="30" spans="1:9" s="67" customFormat="1">
      <c r="A30" s="710" t="s">
        <v>415</v>
      </c>
      <c r="B30" s="710"/>
      <c r="C30" s="710"/>
      <c r="D30" s="710"/>
      <c r="E30" s="710"/>
      <c r="F30" s="710"/>
      <c r="G30" s="710"/>
      <c r="H30" s="710"/>
      <c r="I30" s="710"/>
    </row>
    <row r="32" spans="1:9" ht="24">
      <c r="A32" s="159"/>
      <c r="B32" s="159"/>
      <c r="C32" s="64" t="s">
        <v>211</v>
      </c>
      <c r="D32" s="53"/>
      <c r="E32" s="53"/>
      <c r="F32" s="53"/>
      <c r="G32" s="53"/>
      <c r="H32" s="62"/>
      <c r="I32" s="61"/>
    </row>
    <row r="33" spans="1:9">
      <c r="A33" s="159"/>
      <c r="B33" s="618">
        <v>2015</v>
      </c>
      <c r="C33" s="619">
        <v>1867</v>
      </c>
      <c r="D33" s="29"/>
      <c r="E33" s="29"/>
      <c r="F33" s="29"/>
      <c r="G33" s="29"/>
      <c r="H33" s="30"/>
      <c r="I33" s="159"/>
    </row>
    <row r="34" spans="1:9">
      <c r="A34" s="159"/>
      <c r="B34" s="618">
        <v>2016</v>
      </c>
      <c r="C34" s="619">
        <v>2017</v>
      </c>
      <c r="D34" s="29"/>
      <c r="E34" s="29"/>
      <c r="F34" s="29"/>
      <c r="G34" s="29"/>
      <c r="H34" s="30"/>
      <c r="I34" s="159"/>
    </row>
    <row r="35" spans="1:9">
      <c r="A35" s="159"/>
      <c r="B35" s="618">
        <v>2017</v>
      </c>
      <c r="C35" s="619">
        <v>1764</v>
      </c>
      <c r="D35" s="29"/>
      <c r="E35" s="29"/>
      <c r="F35" s="29"/>
      <c r="G35" s="29"/>
      <c r="H35" s="30"/>
      <c r="I35" s="159"/>
    </row>
    <row r="36" spans="1:9">
      <c r="A36" s="159"/>
      <c r="B36" s="618">
        <v>2018</v>
      </c>
      <c r="C36" s="619">
        <v>1689</v>
      </c>
      <c r="D36" s="29"/>
      <c r="E36" s="29"/>
      <c r="F36" s="29"/>
      <c r="G36" s="29"/>
      <c r="H36" s="30"/>
      <c r="I36" s="159"/>
    </row>
    <row r="37" spans="1:9">
      <c r="A37" s="159"/>
      <c r="B37" s="618">
        <v>2019</v>
      </c>
      <c r="C37" s="619">
        <v>1802</v>
      </c>
      <c r="D37" s="29"/>
      <c r="E37" s="29"/>
      <c r="F37" s="29"/>
      <c r="G37" s="29"/>
      <c r="H37" s="30"/>
      <c r="I37" s="159"/>
    </row>
    <row r="39" spans="1:9" ht="14.25" customHeight="1">
      <c r="A39" s="711" t="s">
        <v>212</v>
      </c>
      <c r="B39" s="711"/>
      <c r="C39" s="711"/>
      <c r="D39" s="711"/>
      <c r="E39" s="711"/>
      <c r="F39" s="711"/>
      <c r="G39" s="711"/>
      <c r="H39" s="711"/>
      <c r="I39" s="4"/>
    </row>
    <row r="40" spans="1:9" ht="25.4" customHeight="1">
      <c r="A40" s="711" t="s">
        <v>455</v>
      </c>
      <c r="B40" s="711"/>
      <c r="C40" s="711"/>
      <c r="D40" s="711"/>
      <c r="E40" s="711"/>
      <c r="F40" s="711"/>
      <c r="G40" s="711"/>
      <c r="H40" s="711"/>
      <c r="I40" s="4"/>
    </row>
    <row r="41" spans="1:9">
      <c r="A41" s="177"/>
      <c r="B41" s="177"/>
      <c r="C41" s="177"/>
      <c r="D41" s="177"/>
      <c r="E41" s="177"/>
      <c r="F41" s="177"/>
      <c r="G41" s="177"/>
      <c r="H41" s="177"/>
      <c r="I41" s="4"/>
    </row>
    <row r="42" spans="1:9" s="67" customFormat="1">
      <c r="A42" s="710" t="s">
        <v>571</v>
      </c>
      <c r="B42" s="710"/>
      <c r="C42" s="710"/>
      <c r="D42" s="710"/>
      <c r="E42" s="710"/>
      <c r="F42" s="710"/>
      <c r="G42" s="710"/>
      <c r="H42" s="710"/>
      <c r="I42" s="710"/>
    </row>
    <row r="44" spans="1:9">
      <c r="A44" s="159"/>
      <c r="B44" s="616"/>
      <c r="C44" s="617">
        <v>2013</v>
      </c>
      <c r="D44" s="617">
        <v>2014</v>
      </c>
      <c r="E44" s="617">
        <v>2015</v>
      </c>
      <c r="F44" s="617">
        <v>2016</v>
      </c>
      <c r="G44" s="617">
        <v>2017</v>
      </c>
      <c r="H44" s="617">
        <v>2018</v>
      </c>
      <c r="I44" s="617">
        <v>2019</v>
      </c>
    </row>
    <row r="45" spans="1:9">
      <c r="A45" s="159"/>
      <c r="B45" s="620" t="s">
        <v>320</v>
      </c>
      <c r="C45" s="623">
        <v>145</v>
      </c>
      <c r="D45" s="623">
        <v>182</v>
      </c>
      <c r="E45" s="623">
        <v>172</v>
      </c>
      <c r="F45" s="623">
        <v>144</v>
      </c>
      <c r="G45" s="622">
        <v>118</v>
      </c>
      <c r="H45" s="622">
        <v>168</v>
      </c>
      <c r="I45" s="622">
        <v>142</v>
      </c>
    </row>
    <row r="46" spans="1:9">
      <c r="A46" s="159"/>
      <c r="B46" s="620" t="s">
        <v>392</v>
      </c>
      <c r="C46" s="623">
        <v>250</v>
      </c>
      <c r="D46" s="623">
        <v>180</v>
      </c>
      <c r="E46" s="623">
        <v>214</v>
      </c>
      <c r="F46" s="623">
        <v>185</v>
      </c>
      <c r="G46" s="622">
        <v>134</v>
      </c>
      <c r="H46" s="622">
        <v>124</v>
      </c>
      <c r="I46" s="622">
        <v>134</v>
      </c>
    </row>
    <row r="47" spans="1:9">
      <c r="A47" s="159"/>
      <c r="B47" s="620" t="s">
        <v>370</v>
      </c>
      <c r="C47" s="623">
        <v>102</v>
      </c>
      <c r="D47" s="623">
        <v>87</v>
      </c>
      <c r="E47" s="623">
        <v>75</v>
      </c>
      <c r="F47" s="623">
        <v>104</v>
      </c>
      <c r="G47" s="622">
        <v>76</v>
      </c>
      <c r="H47" s="622">
        <v>83</v>
      </c>
      <c r="I47" s="622">
        <v>113</v>
      </c>
    </row>
    <row r="48" spans="1:9">
      <c r="A48" s="159"/>
      <c r="B48" s="620" t="s">
        <v>386</v>
      </c>
      <c r="C48" s="623">
        <v>95</v>
      </c>
      <c r="D48" s="623">
        <v>65</v>
      </c>
      <c r="E48" s="623">
        <v>0</v>
      </c>
      <c r="F48" s="623">
        <v>68</v>
      </c>
      <c r="G48" s="622">
        <v>100</v>
      </c>
      <c r="H48" s="622">
        <v>100</v>
      </c>
      <c r="I48" s="622">
        <v>102</v>
      </c>
    </row>
    <row r="49" spans="1:9">
      <c r="A49" s="159"/>
      <c r="B49" s="620" t="s">
        <v>395</v>
      </c>
      <c r="C49" s="623">
        <v>75</v>
      </c>
      <c r="D49" s="623">
        <v>89</v>
      </c>
      <c r="E49" s="623">
        <v>63</v>
      </c>
      <c r="F49" s="623">
        <v>65</v>
      </c>
      <c r="G49" s="622">
        <v>80</v>
      </c>
      <c r="H49" s="622">
        <v>70</v>
      </c>
      <c r="I49" s="622">
        <v>101</v>
      </c>
    </row>
    <row r="50" spans="1:9" s="203" customFormat="1">
      <c r="B50" s="620" t="s">
        <v>369</v>
      </c>
      <c r="C50" s="623">
        <v>101</v>
      </c>
      <c r="D50" s="623">
        <v>87</v>
      </c>
      <c r="E50" s="623">
        <v>67</v>
      </c>
      <c r="F50" s="623">
        <v>99</v>
      </c>
      <c r="G50" s="622">
        <v>129</v>
      </c>
      <c r="H50" s="624">
        <v>87</v>
      </c>
      <c r="I50" s="622">
        <v>96</v>
      </c>
    </row>
    <row r="51" spans="1:9" s="203" customFormat="1">
      <c r="B51" s="620" t="s">
        <v>364</v>
      </c>
      <c r="C51" s="623">
        <v>78</v>
      </c>
      <c r="D51" s="623">
        <v>91</v>
      </c>
      <c r="E51" s="623">
        <v>99</v>
      </c>
      <c r="F51" s="623">
        <v>60</v>
      </c>
      <c r="G51" s="622">
        <v>45</v>
      </c>
      <c r="H51" s="624">
        <v>87</v>
      </c>
      <c r="I51" s="624">
        <v>93</v>
      </c>
    </row>
    <row r="52" spans="1:9" s="203" customFormat="1">
      <c r="B52" s="620" t="s">
        <v>388</v>
      </c>
      <c r="C52" s="623">
        <v>178</v>
      </c>
      <c r="D52" s="623">
        <v>172</v>
      </c>
      <c r="E52" s="623">
        <v>158</v>
      </c>
      <c r="F52" s="623">
        <v>141</v>
      </c>
      <c r="G52" s="622">
        <v>102</v>
      </c>
      <c r="H52" s="622">
        <v>89</v>
      </c>
      <c r="I52" s="622">
        <v>78</v>
      </c>
    </row>
    <row r="53" spans="1:9" s="203" customFormat="1">
      <c r="B53" s="620" t="s">
        <v>396</v>
      </c>
      <c r="C53" s="623">
        <v>93</v>
      </c>
      <c r="D53" s="623">
        <v>96</v>
      </c>
      <c r="E53" s="623">
        <v>90</v>
      </c>
      <c r="F53" s="623">
        <v>97</v>
      </c>
      <c r="G53" s="622">
        <v>83</v>
      </c>
      <c r="H53" s="622">
        <v>74</v>
      </c>
      <c r="I53" s="622">
        <v>77</v>
      </c>
    </row>
    <row r="54" spans="1:9">
      <c r="A54" s="159"/>
      <c r="B54" s="620" t="s">
        <v>375</v>
      </c>
      <c r="C54" s="623">
        <v>94</v>
      </c>
      <c r="D54" s="623">
        <v>90</v>
      </c>
      <c r="E54" s="623">
        <v>75</v>
      </c>
      <c r="F54" s="623">
        <v>113</v>
      </c>
      <c r="G54" s="622">
        <v>104</v>
      </c>
      <c r="H54" s="622">
        <v>103</v>
      </c>
      <c r="I54" s="622">
        <v>76</v>
      </c>
    </row>
    <row r="55" spans="1:9" s="203" customFormat="1">
      <c r="B55" s="620" t="s">
        <v>391</v>
      </c>
      <c r="C55" s="623">
        <v>67</v>
      </c>
      <c r="D55" s="623">
        <v>84</v>
      </c>
      <c r="E55" s="623">
        <v>39</v>
      </c>
      <c r="F55" s="623">
        <v>40</v>
      </c>
      <c r="G55" s="622">
        <v>41</v>
      </c>
      <c r="H55" s="622">
        <v>7</v>
      </c>
      <c r="I55" s="622">
        <v>69</v>
      </c>
    </row>
    <row r="56" spans="1:9" s="203" customFormat="1">
      <c r="B56" s="620" t="s">
        <v>373</v>
      </c>
      <c r="C56" s="623">
        <v>55</v>
      </c>
      <c r="D56" s="623">
        <v>56</v>
      </c>
      <c r="E56" s="623">
        <v>68</v>
      </c>
      <c r="F56" s="623">
        <v>75</v>
      </c>
      <c r="G56" s="622">
        <v>59</v>
      </c>
      <c r="H56" s="622">
        <v>65</v>
      </c>
      <c r="I56" s="622">
        <v>62</v>
      </c>
    </row>
    <row r="57" spans="1:9" s="203" customFormat="1">
      <c r="B57" s="620" t="s">
        <v>385</v>
      </c>
      <c r="C57" s="623">
        <v>61</v>
      </c>
      <c r="D57" s="623">
        <v>57</v>
      </c>
      <c r="E57" s="623">
        <v>55</v>
      </c>
      <c r="F57" s="623">
        <v>86</v>
      </c>
      <c r="G57" s="622">
        <v>100</v>
      </c>
      <c r="H57" s="622">
        <v>94</v>
      </c>
      <c r="I57" s="622">
        <v>59</v>
      </c>
    </row>
    <row r="58" spans="1:9" s="203" customFormat="1">
      <c r="B58" s="620" t="s">
        <v>362</v>
      </c>
      <c r="C58" s="623">
        <v>55</v>
      </c>
      <c r="D58" s="623">
        <v>56</v>
      </c>
      <c r="E58" s="623">
        <v>61</v>
      </c>
      <c r="F58" s="623">
        <v>69</v>
      </c>
      <c r="G58" s="622">
        <v>40</v>
      </c>
      <c r="H58" s="622">
        <v>57</v>
      </c>
      <c r="I58" s="622">
        <v>53</v>
      </c>
    </row>
    <row r="59" spans="1:9" s="203" customFormat="1">
      <c r="B59" s="620" t="s">
        <v>383</v>
      </c>
      <c r="C59" s="623">
        <v>74</v>
      </c>
      <c r="D59" s="623">
        <v>76</v>
      </c>
      <c r="E59" s="623">
        <v>86</v>
      </c>
      <c r="F59" s="623">
        <v>41</v>
      </c>
      <c r="G59" s="622">
        <v>66</v>
      </c>
      <c r="H59" s="622">
        <v>65</v>
      </c>
      <c r="I59" s="622">
        <v>52</v>
      </c>
    </row>
    <row r="60" spans="1:9" s="203" customFormat="1">
      <c r="B60" s="620" t="s">
        <v>399</v>
      </c>
      <c r="C60" s="623">
        <v>68</v>
      </c>
      <c r="D60" s="623">
        <v>75</v>
      </c>
      <c r="E60" s="623" t="s">
        <v>400</v>
      </c>
      <c r="F60" s="623">
        <v>69</v>
      </c>
      <c r="G60" s="622">
        <v>45</v>
      </c>
      <c r="H60" s="622">
        <v>72</v>
      </c>
      <c r="I60" s="622">
        <v>52</v>
      </c>
    </row>
    <row r="61" spans="1:9" s="203" customFormat="1">
      <c r="B61" s="620" t="s">
        <v>379</v>
      </c>
      <c r="C61" s="623">
        <v>4</v>
      </c>
      <c r="D61" s="623">
        <v>0</v>
      </c>
      <c r="E61" s="623">
        <v>37</v>
      </c>
      <c r="F61" s="623">
        <v>78</v>
      </c>
      <c r="G61" s="622">
        <v>71</v>
      </c>
      <c r="H61" s="622">
        <v>58</v>
      </c>
      <c r="I61" s="622">
        <v>50</v>
      </c>
    </row>
    <row r="62" spans="1:9" s="203" customFormat="1">
      <c r="B62" s="620" t="s">
        <v>377</v>
      </c>
      <c r="C62" s="623">
        <v>41</v>
      </c>
      <c r="D62" s="623">
        <v>47</v>
      </c>
      <c r="E62" s="623">
        <v>56</v>
      </c>
      <c r="F62" s="623">
        <v>49</v>
      </c>
      <c r="G62" s="622">
        <v>39</v>
      </c>
      <c r="H62" s="622">
        <v>29</v>
      </c>
      <c r="I62" s="622">
        <v>48</v>
      </c>
    </row>
    <row r="63" spans="1:9" s="203" customFormat="1">
      <c r="B63" s="620" t="s">
        <v>372</v>
      </c>
      <c r="C63" s="623">
        <v>22</v>
      </c>
      <c r="D63" s="623">
        <v>26</v>
      </c>
      <c r="E63" s="623">
        <v>1</v>
      </c>
      <c r="F63" s="623">
        <v>23</v>
      </c>
      <c r="G63" s="622">
        <v>41</v>
      </c>
      <c r="H63" s="622">
        <v>24</v>
      </c>
      <c r="I63" s="622">
        <v>47</v>
      </c>
    </row>
    <row r="64" spans="1:9" s="203" customFormat="1">
      <c r="B64" s="620" t="s">
        <v>371</v>
      </c>
      <c r="C64" s="623">
        <v>64</v>
      </c>
      <c r="D64" s="623">
        <v>67</v>
      </c>
      <c r="E64" s="623">
        <v>56</v>
      </c>
      <c r="F64" s="623">
        <v>57</v>
      </c>
      <c r="G64" s="622">
        <v>40</v>
      </c>
      <c r="H64" s="622">
        <v>40</v>
      </c>
      <c r="I64" s="622">
        <v>40</v>
      </c>
    </row>
    <row r="65" spans="1:9" s="203" customFormat="1">
      <c r="B65" s="620" t="s">
        <v>390</v>
      </c>
      <c r="C65" s="623">
        <v>53</v>
      </c>
      <c r="D65" s="623">
        <v>52</v>
      </c>
      <c r="E65" s="623">
        <v>35</v>
      </c>
      <c r="F65" s="623">
        <v>45</v>
      </c>
      <c r="G65" s="622">
        <v>28</v>
      </c>
      <c r="H65" s="622">
        <v>33</v>
      </c>
      <c r="I65" s="622">
        <v>40</v>
      </c>
    </row>
    <row r="66" spans="1:9" s="203" customFormat="1">
      <c r="B66" s="620" t="s">
        <v>401</v>
      </c>
      <c r="C66" s="623">
        <v>55</v>
      </c>
      <c r="D66" s="623">
        <v>40</v>
      </c>
      <c r="E66" s="623" t="s">
        <v>402</v>
      </c>
      <c r="F66" s="623">
        <v>57</v>
      </c>
      <c r="G66" s="622">
        <v>32</v>
      </c>
      <c r="H66" s="622">
        <v>34</v>
      </c>
      <c r="I66" s="622">
        <v>37</v>
      </c>
    </row>
    <row r="67" spans="1:9" s="203" customFormat="1">
      <c r="B67" s="620" t="s">
        <v>387</v>
      </c>
      <c r="C67" s="623">
        <v>61</v>
      </c>
      <c r="D67" s="623">
        <v>58</v>
      </c>
      <c r="E67" s="623">
        <v>60</v>
      </c>
      <c r="F67" s="623">
        <v>44</v>
      </c>
      <c r="G67" s="622">
        <v>43</v>
      </c>
      <c r="H67" s="622">
        <v>5</v>
      </c>
      <c r="I67" s="622">
        <v>26</v>
      </c>
    </row>
    <row r="68" spans="1:9" s="203" customFormat="1">
      <c r="B68" s="620" t="s">
        <v>397</v>
      </c>
      <c r="C68" s="623">
        <v>21</v>
      </c>
      <c r="D68" s="623">
        <v>27</v>
      </c>
      <c r="E68" s="623" t="s">
        <v>398</v>
      </c>
      <c r="F68" s="623">
        <v>32</v>
      </c>
      <c r="G68" s="622">
        <v>23</v>
      </c>
      <c r="H68" s="622">
        <v>18</v>
      </c>
      <c r="I68" s="622">
        <v>24</v>
      </c>
    </row>
    <row r="69" spans="1:9" s="203" customFormat="1">
      <c r="B69" s="620" t="s">
        <v>384</v>
      </c>
      <c r="C69" s="623">
        <v>17</v>
      </c>
      <c r="D69" s="623">
        <v>12</v>
      </c>
      <c r="E69" s="623">
        <v>20</v>
      </c>
      <c r="F69" s="623">
        <v>32</v>
      </c>
      <c r="G69" s="622">
        <v>19</v>
      </c>
      <c r="H69" s="622">
        <v>30</v>
      </c>
      <c r="I69" s="622">
        <v>23</v>
      </c>
    </row>
    <row r="70" spans="1:9" s="203" customFormat="1">
      <c r="B70" s="620" t="s">
        <v>378</v>
      </c>
      <c r="C70" s="623">
        <v>11</v>
      </c>
      <c r="D70" s="623">
        <v>16</v>
      </c>
      <c r="E70" s="623">
        <v>15</v>
      </c>
      <c r="F70" s="623">
        <v>15</v>
      </c>
      <c r="G70" s="622">
        <v>26</v>
      </c>
      <c r="H70" s="622">
        <v>13</v>
      </c>
      <c r="I70" s="622">
        <v>20</v>
      </c>
    </row>
    <row r="71" spans="1:9" s="203" customFormat="1">
      <c r="B71" s="620" t="s">
        <v>365</v>
      </c>
      <c r="C71" s="623">
        <v>9</v>
      </c>
      <c r="D71" s="623">
        <v>2</v>
      </c>
      <c r="E71" s="623">
        <v>0</v>
      </c>
      <c r="F71" s="623">
        <v>0</v>
      </c>
      <c r="G71" s="622">
        <v>2</v>
      </c>
      <c r="H71" s="622">
        <v>14</v>
      </c>
      <c r="I71" s="622">
        <v>18</v>
      </c>
    </row>
    <row r="72" spans="1:9" s="203" customFormat="1">
      <c r="B72" s="620" t="s">
        <v>363</v>
      </c>
      <c r="C72" s="623">
        <v>25</v>
      </c>
      <c r="D72" s="623">
        <v>13</v>
      </c>
      <c r="E72" s="623">
        <v>19</v>
      </c>
      <c r="F72" s="623">
        <v>13</v>
      </c>
      <c r="G72" s="622">
        <v>17</v>
      </c>
      <c r="H72" s="622">
        <v>14</v>
      </c>
      <c r="I72" s="622">
        <v>14</v>
      </c>
    </row>
    <row r="73" spans="1:9" s="203" customFormat="1">
      <c r="B73" s="620" t="s">
        <v>366</v>
      </c>
      <c r="C73" s="623">
        <v>3</v>
      </c>
      <c r="D73" s="623">
        <v>10</v>
      </c>
      <c r="E73" s="623">
        <v>18</v>
      </c>
      <c r="F73" s="623">
        <v>11</v>
      </c>
      <c r="G73" s="622">
        <v>7</v>
      </c>
      <c r="H73" s="622">
        <v>9</v>
      </c>
      <c r="I73" s="622">
        <v>12</v>
      </c>
    </row>
    <row r="74" spans="1:9" s="203" customFormat="1">
      <c r="B74" s="620" t="s">
        <v>376</v>
      </c>
      <c r="C74" s="623">
        <v>2</v>
      </c>
      <c r="D74" s="623">
        <v>0</v>
      </c>
      <c r="E74" s="623">
        <v>1</v>
      </c>
      <c r="F74" s="623">
        <v>20</v>
      </c>
      <c r="G74" s="622"/>
      <c r="H74" s="622">
        <v>2</v>
      </c>
      <c r="I74" s="622">
        <v>11</v>
      </c>
    </row>
    <row r="75" spans="1:9" s="203" customFormat="1">
      <c r="B75" s="620" t="s">
        <v>382</v>
      </c>
      <c r="C75" s="623">
        <v>29</v>
      </c>
      <c r="D75" s="623">
        <v>28</v>
      </c>
      <c r="E75" s="623">
        <v>19</v>
      </c>
      <c r="F75" s="623">
        <v>18</v>
      </c>
      <c r="G75" s="622">
        <v>12</v>
      </c>
      <c r="H75" s="622">
        <v>10</v>
      </c>
      <c r="I75" s="622">
        <v>11</v>
      </c>
    </row>
    <row r="76" spans="1:9" s="203" customFormat="1">
      <c r="B76" s="620" t="s">
        <v>393</v>
      </c>
      <c r="C76" s="623">
        <v>20</v>
      </c>
      <c r="D76" s="623">
        <v>24</v>
      </c>
      <c r="E76" s="623">
        <v>14</v>
      </c>
      <c r="F76" s="623">
        <v>17</v>
      </c>
      <c r="G76" s="622">
        <v>12</v>
      </c>
      <c r="H76" s="561"/>
      <c r="I76" s="622">
        <v>9</v>
      </c>
    </row>
    <row r="77" spans="1:9" s="203" customFormat="1">
      <c r="B77" s="620" t="s">
        <v>374</v>
      </c>
      <c r="C77" s="623">
        <v>5</v>
      </c>
      <c r="D77" s="623">
        <v>6</v>
      </c>
      <c r="E77" s="623">
        <v>5</v>
      </c>
      <c r="F77" s="623">
        <v>7</v>
      </c>
      <c r="G77" s="622">
        <v>2</v>
      </c>
      <c r="H77" s="624">
        <v>2</v>
      </c>
      <c r="I77" s="622">
        <v>5</v>
      </c>
    </row>
    <row r="78" spans="1:9">
      <c r="A78" s="159"/>
      <c r="B78" s="620" t="s">
        <v>389</v>
      </c>
      <c r="C78" s="623">
        <v>0</v>
      </c>
      <c r="D78" s="623">
        <v>0</v>
      </c>
      <c r="E78" s="623">
        <v>0</v>
      </c>
      <c r="F78" s="623">
        <v>1</v>
      </c>
      <c r="G78" s="622"/>
      <c r="H78" s="624">
        <v>1</v>
      </c>
      <c r="I78" s="624">
        <v>3</v>
      </c>
    </row>
    <row r="79" spans="1:9">
      <c r="A79" s="159"/>
      <c r="B79" s="620" t="s">
        <v>380</v>
      </c>
      <c r="C79" s="623">
        <v>7</v>
      </c>
      <c r="D79" s="623">
        <v>6</v>
      </c>
      <c r="E79" s="623">
        <v>2</v>
      </c>
      <c r="F79" s="623">
        <v>0</v>
      </c>
      <c r="G79" s="622">
        <v>8</v>
      </c>
      <c r="H79" s="622">
        <v>1</v>
      </c>
      <c r="I79" s="622">
        <v>2</v>
      </c>
    </row>
    <row r="80" spans="1:9">
      <c r="A80" s="159"/>
      <c r="B80" s="620" t="s">
        <v>381</v>
      </c>
      <c r="C80" s="623">
        <v>0</v>
      </c>
      <c r="D80" s="623">
        <v>0</v>
      </c>
      <c r="E80" s="623">
        <v>1</v>
      </c>
      <c r="F80" s="623">
        <v>2</v>
      </c>
      <c r="G80" s="622">
        <v>3</v>
      </c>
      <c r="H80" s="622">
        <v>7</v>
      </c>
      <c r="I80" s="622">
        <v>2</v>
      </c>
    </row>
    <row r="81" spans="1:9">
      <c r="A81" s="159"/>
      <c r="B81" s="620" t="s">
        <v>367</v>
      </c>
      <c r="C81" s="623">
        <v>0</v>
      </c>
      <c r="D81" s="623">
        <v>1</v>
      </c>
      <c r="E81" s="623">
        <v>0</v>
      </c>
      <c r="F81" s="623">
        <v>0</v>
      </c>
      <c r="G81" s="622">
        <v>1</v>
      </c>
      <c r="H81" s="561"/>
      <c r="I81" s="622">
        <v>1</v>
      </c>
    </row>
    <row r="82" spans="1:9">
      <c r="A82" s="159"/>
      <c r="B82" s="620" t="s">
        <v>368</v>
      </c>
      <c r="C82" s="623">
        <v>33</v>
      </c>
      <c r="D82" s="623">
        <v>1</v>
      </c>
      <c r="E82" s="623">
        <v>35</v>
      </c>
      <c r="F82" s="623">
        <v>23</v>
      </c>
      <c r="G82" s="622">
        <v>14</v>
      </c>
      <c r="H82" s="561"/>
      <c r="I82" s="561"/>
    </row>
    <row r="83" spans="1:9">
      <c r="A83" s="159"/>
      <c r="B83" s="620" t="s">
        <v>394</v>
      </c>
      <c r="C83" s="623">
        <v>23</v>
      </c>
      <c r="D83" s="623">
        <v>23</v>
      </c>
      <c r="E83" s="623">
        <v>7</v>
      </c>
      <c r="F83" s="623">
        <v>17</v>
      </c>
      <c r="G83" s="622">
        <v>2</v>
      </c>
      <c r="H83" s="561"/>
      <c r="I83" s="561"/>
    </row>
    <row r="84" spans="1:9" s="273" customFormat="1">
      <c r="C84" s="216"/>
      <c r="D84" s="216"/>
      <c r="E84" s="217"/>
      <c r="F84" s="216"/>
      <c r="G84" s="216"/>
      <c r="H84" s="216"/>
      <c r="I84" s="216"/>
    </row>
    <row r="85" spans="1:9" s="273" customFormat="1">
      <c r="C85" s="216"/>
      <c r="D85" s="216"/>
      <c r="E85" s="217"/>
      <c r="F85" s="216"/>
      <c r="G85" s="216"/>
      <c r="H85" s="216"/>
      <c r="I85" s="216"/>
    </row>
    <row r="86" spans="1:9" s="273" customFormat="1">
      <c r="C86" s="216"/>
      <c r="D86" s="216"/>
      <c r="E86" s="217"/>
      <c r="F86" s="216"/>
      <c r="G86" s="216"/>
      <c r="H86" s="216"/>
      <c r="I86" s="216"/>
    </row>
    <row r="87" spans="1:9" s="273" customFormat="1">
      <c r="C87" s="216"/>
      <c r="D87" s="216"/>
      <c r="E87" s="217"/>
      <c r="F87" s="216"/>
      <c r="G87" s="216"/>
      <c r="H87" s="216"/>
      <c r="I87" s="216"/>
    </row>
    <row r="88" spans="1:9" s="273" customFormat="1">
      <c r="C88" s="216"/>
      <c r="D88" s="216"/>
      <c r="E88" s="217"/>
      <c r="F88" s="216"/>
      <c r="G88" s="216"/>
      <c r="H88" s="216"/>
      <c r="I88" s="216"/>
    </row>
    <row r="89" spans="1:9" s="273" customFormat="1">
      <c r="C89" s="216"/>
      <c r="D89" s="216"/>
      <c r="E89" s="217"/>
      <c r="F89" s="216"/>
      <c r="G89" s="216"/>
      <c r="H89" s="216"/>
      <c r="I89" s="216"/>
    </row>
    <row r="90" spans="1:9" s="273" customFormat="1">
      <c r="C90" s="216"/>
      <c r="D90" s="216"/>
      <c r="E90" s="217"/>
      <c r="F90" s="216"/>
      <c r="G90" s="216"/>
      <c r="H90" s="216"/>
      <c r="I90" s="216"/>
    </row>
    <row r="91" spans="1:9" s="273" customFormat="1">
      <c r="C91" s="216"/>
      <c r="D91" s="216"/>
      <c r="E91" s="217"/>
      <c r="F91" s="216"/>
      <c r="G91" s="216"/>
      <c r="H91" s="216"/>
      <c r="I91" s="216"/>
    </row>
    <row r="92" spans="1:9" s="273" customFormat="1">
      <c r="C92" s="216"/>
      <c r="D92" s="216"/>
      <c r="E92" s="217"/>
      <c r="F92" s="216"/>
      <c r="G92" s="216"/>
      <c r="H92" s="216"/>
      <c r="I92" s="216"/>
    </row>
    <row r="93" spans="1:9" s="273" customFormat="1">
      <c r="C93" s="216"/>
      <c r="D93" s="216"/>
      <c r="E93" s="217"/>
      <c r="F93" s="216"/>
      <c r="G93" s="216"/>
      <c r="H93" s="216"/>
      <c r="I93" s="216"/>
    </row>
    <row r="94" spans="1:9" s="273" customFormat="1">
      <c r="C94" s="216"/>
      <c r="D94" s="216"/>
      <c r="E94" s="217"/>
      <c r="F94" s="216"/>
      <c r="G94" s="216"/>
      <c r="H94" s="216"/>
      <c r="I94" s="216"/>
    </row>
    <row r="95" spans="1:9" s="273" customFormat="1">
      <c r="C95" s="216"/>
      <c r="D95" s="216"/>
      <c r="E95" s="217"/>
      <c r="F95" s="216"/>
      <c r="G95" s="216"/>
      <c r="H95" s="216"/>
      <c r="I95" s="216"/>
    </row>
    <row r="96" spans="1:9" s="273" customFormat="1">
      <c r="C96" s="216"/>
      <c r="D96" s="216"/>
      <c r="E96" s="217"/>
      <c r="F96" s="216"/>
      <c r="G96" s="216"/>
      <c r="H96" s="216"/>
      <c r="I96" s="216"/>
    </row>
    <row r="97" spans="1:9" s="273" customFormat="1">
      <c r="C97" s="216"/>
      <c r="D97" s="216"/>
      <c r="E97" s="217"/>
      <c r="F97" s="216"/>
      <c r="G97" s="216"/>
      <c r="H97" s="216"/>
      <c r="I97" s="216"/>
    </row>
    <row r="98" spans="1:9" s="273" customFormat="1">
      <c r="C98" s="216"/>
      <c r="D98" s="216"/>
      <c r="E98" s="217"/>
      <c r="F98" s="216"/>
      <c r="G98" s="216"/>
      <c r="H98" s="216"/>
      <c r="I98" s="216"/>
    </row>
    <row r="99" spans="1:9" s="273" customFormat="1">
      <c r="C99" s="216"/>
      <c r="D99" s="216"/>
      <c r="E99" s="217"/>
      <c r="F99" s="216"/>
      <c r="G99" s="216"/>
      <c r="H99" s="216"/>
      <c r="I99" s="216"/>
    </row>
    <row r="100" spans="1:9" s="273" customFormat="1">
      <c r="C100" s="216"/>
      <c r="D100" s="216"/>
      <c r="E100" s="217"/>
      <c r="F100" s="216"/>
      <c r="G100" s="216"/>
      <c r="H100" s="216"/>
      <c r="I100" s="216"/>
    </row>
    <row r="101" spans="1:9" s="273" customFormat="1">
      <c r="C101" s="216"/>
      <c r="D101" s="216"/>
      <c r="E101" s="217"/>
      <c r="F101" s="216"/>
      <c r="G101" s="216"/>
      <c r="H101" s="216"/>
      <c r="I101" s="216"/>
    </row>
    <row r="102" spans="1:9" s="273" customFormat="1">
      <c r="C102" s="216"/>
      <c r="D102" s="216"/>
      <c r="E102" s="217"/>
      <c r="F102" s="216"/>
      <c r="G102" s="216"/>
      <c r="H102" s="216"/>
      <c r="I102" s="216"/>
    </row>
    <row r="103" spans="1:9" s="273" customFormat="1">
      <c r="C103" s="216"/>
      <c r="D103" s="216"/>
      <c r="E103" s="217"/>
      <c r="F103" s="216"/>
      <c r="G103" s="216"/>
      <c r="H103" s="216"/>
      <c r="I103" s="216"/>
    </row>
    <row r="104" spans="1:9" s="273" customFormat="1">
      <c r="C104" s="216"/>
      <c r="D104" s="216"/>
      <c r="E104" s="217"/>
      <c r="F104" s="216"/>
      <c r="G104" s="216"/>
      <c r="H104" s="216"/>
      <c r="I104" s="216"/>
    </row>
    <row r="105" spans="1:9" s="273" customFormat="1">
      <c r="C105" s="216"/>
      <c r="D105" s="216"/>
      <c r="E105" s="217"/>
      <c r="F105" s="216"/>
      <c r="G105" s="216"/>
      <c r="H105" s="216"/>
      <c r="I105" s="216"/>
    </row>
    <row r="106" spans="1:9" s="273" customFormat="1">
      <c r="C106" s="216"/>
      <c r="D106" s="216"/>
      <c r="E106" s="217"/>
      <c r="F106" s="216"/>
      <c r="G106" s="216"/>
      <c r="H106" s="216"/>
      <c r="I106" s="216"/>
    </row>
    <row r="107" spans="1:9" s="273" customFormat="1">
      <c r="C107" s="216"/>
      <c r="D107" s="216"/>
      <c r="E107" s="217"/>
      <c r="F107" s="216"/>
      <c r="G107" s="216"/>
      <c r="H107" s="216"/>
      <c r="I107" s="216"/>
    </row>
    <row r="108" spans="1:9" s="273" customFormat="1">
      <c r="C108" s="216"/>
      <c r="D108" s="216"/>
      <c r="E108" s="217"/>
      <c r="F108" s="216"/>
      <c r="G108" s="216"/>
      <c r="H108" s="216"/>
      <c r="I108" s="216"/>
    </row>
    <row r="109" spans="1:9" s="273" customFormat="1">
      <c r="C109" s="216"/>
      <c r="D109" s="216"/>
      <c r="E109" s="217"/>
      <c r="F109" s="216"/>
      <c r="G109" s="216"/>
      <c r="H109" s="216"/>
      <c r="I109" s="216"/>
    </row>
    <row r="110" spans="1:9" s="273" customFormat="1">
      <c r="C110" s="216"/>
      <c r="D110" s="216"/>
      <c r="E110" s="217"/>
      <c r="F110" s="216"/>
      <c r="G110" s="216"/>
      <c r="H110" s="216"/>
      <c r="I110" s="216"/>
    </row>
    <row r="111" spans="1:9">
      <c r="A111" s="159"/>
      <c r="B111" s="19"/>
      <c r="C111" s="29"/>
      <c r="D111" s="29"/>
      <c r="E111" s="29"/>
      <c r="F111" s="29"/>
      <c r="G111" s="29"/>
      <c r="H111" s="29"/>
      <c r="I111" s="159"/>
    </row>
    <row r="112" spans="1:9">
      <c r="A112" s="159"/>
      <c r="B112" s="19"/>
      <c r="C112" s="29"/>
      <c r="D112" s="29"/>
      <c r="E112" s="29"/>
      <c r="F112" s="29"/>
      <c r="G112" s="29"/>
      <c r="H112" s="29"/>
      <c r="I112" s="159"/>
    </row>
    <row r="113" spans="1:15">
      <c r="A113" s="159"/>
      <c r="B113" s="18"/>
      <c r="C113" s="29"/>
      <c r="D113" s="29"/>
      <c r="E113" s="29"/>
      <c r="F113" s="29"/>
      <c r="G113" s="29"/>
      <c r="H113" s="29"/>
      <c r="I113" s="159"/>
    </row>
    <row r="114" spans="1:15">
      <c r="A114" s="159"/>
      <c r="B114" s="18"/>
      <c r="C114" s="29"/>
      <c r="D114" s="29"/>
      <c r="E114" s="29"/>
      <c r="F114" s="29"/>
      <c r="G114" s="29"/>
      <c r="H114" s="29"/>
      <c r="I114" s="159"/>
    </row>
    <row r="116" spans="1:15" ht="14.25" customHeight="1">
      <c r="A116" s="711" t="s">
        <v>212</v>
      </c>
      <c r="B116" s="711"/>
      <c r="C116" s="711"/>
      <c r="D116" s="711"/>
      <c r="E116" s="711"/>
      <c r="F116" s="711"/>
      <c r="G116" s="711"/>
      <c r="H116" s="711"/>
      <c r="I116" s="4"/>
    </row>
    <row r="117" spans="1:15" ht="25.4" customHeight="1">
      <c r="A117" s="711" t="s">
        <v>455</v>
      </c>
      <c r="B117" s="711"/>
      <c r="C117" s="711"/>
      <c r="D117" s="711"/>
      <c r="E117" s="711"/>
      <c r="F117" s="711"/>
      <c r="G117" s="711"/>
      <c r="H117" s="711"/>
      <c r="I117" s="4"/>
    </row>
    <row r="118" spans="1:15" s="215" customFormat="1" ht="25.4" customHeight="1">
      <c r="A118" s="720" t="s">
        <v>582</v>
      </c>
      <c r="B118" s="720"/>
      <c r="C118" s="720"/>
      <c r="D118" s="720"/>
      <c r="E118" s="720"/>
      <c r="F118" s="720"/>
      <c r="G118" s="720"/>
      <c r="H118" s="720"/>
      <c r="I118" s="4"/>
    </row>
    <row r="119" spans="1:15" s="67" customFormat="1">
      <c r="A119" s="729" t="s">
        <v>572</v>
      </c>
      <c r="B119" s="710"/>
      <c r="C119" s="710"/>
      <c r="D119" s="710"/>
      <c r="E119" s="710"/>
      <c r="F119" s="710"/>
      <c r="G119" s="710"/>
      <c r="H119" s="710"/>
      <c r="I119" s="710"/>
    </row>
    <row r="122" spans="1:15" ht="26.5" customHeight="1">
      <c r="A122" s="159"/>
      <c r="B122" s="250" t="s">
        <v>213</v>
      </c>
      <c r="C122" s="250">
        <v>2015</v>
      </c>
      <c r="D122" s="250">
        <v>2016</v>
      </c>
      <c r="E122" s="284">
        <v>2017</v>
      </c>
      <c r="F122" s="250">
        <v>2018</v>
      </c>
      <c r="G122" s="250">
        <v>2019</v>
      </c>
      <c r="H122" s="52"/>
      <c r="O122" s="52"/>
    </row>
    <row r="123" spans="1:15">
      <c r="A123" s="159"/>
      <c r="B123" s="635" t="s">
        <v>214</v>
      </c>
      <c r="C123" s="627">
        <v>49</v>
      </c>
      <c r="D123" s="627">
        <v>52</v>
      </c>
      <c r="E123" s="626">
        <v>48</v>
      </c>
      <c r="F123" s="626">
        <v>38</v>
      </c>
      <c r="G123" s="626">
        <v>39</v>
      </c>
      <c r="H123" s="159"/>
      <c r="O123" s="159"/>
    </row>
    <row r="124" spans="1:15">
      <c r="A124" s="159"/>
      <c r="B124" s="635" t="s">
        <v>215</v>
      </c>
      <c r="C124" s="628">
        <v>26413</v>
      </c>
      <c r="D124" s="628">
        <v>27222</v>
      </c>
      <c r="E124" s="626">
        <v>26349</v>
      </c>
      <c r="F124" s="626">
        <v>25882</v>
      </c>
      <c r="G124" s="626">
        <v>25693</v>
      </c>
      <c r="H124" s="159"/>
      <c r="O124" s="159"/>
    </row>
    <row r="125" spans="1:15">
      <c r="A125" s="159"/>
      <c r="B125" s="635" t="s">
        <v>216</v>
      </c>
      <c r="C125" s="628">
        <v>2614</v>
      </c>
      <c r="D125" s="628">
        <v>2442</v>
      </c>
      <c r="E125" s="626">
        <v>2140</v>
      </c>
      <c r="F125" s="626">
        <v>2162</v>
      </c>
      <c r="G125" s="626">
        <v>2040</v>
      </c>
      <c r="H125" s="159"/>
      <c r="O125" s="159"/>
    </row>
    <row r="126" spans="1:15">
      <c r="A126" s="159"/>
      <c r="B126" s="635" t="s">
        <v>217</v>
      </c>
      <c r="C126" s="627">
        <v>29</v>
      </c>
      <c r="D126" s="627">
        <v>13</v>
      </c>
      <c r="E126" s="626">
        <v>27</v>
      </c>
      <c r="F126" s="626">
        <v>22</v>
      </c>
      <c r="G126" s="626">
        <v>26</v>
      </c>
      <c r="H126" s="159"/>
      <c r="O126" s="159"/>
    </row>
    <row r="127" spans="1:15">
      <c r="A127" s="159"/>
      <c r="B127" s="635" t="s">
        <v>218</v>
      </c>
      <c r="C127" s="627">
        <v>129</v>
      </c>
      <c r="D127" s="627">
        <v>123</v>
      </c>
      <c r="E127" s="626">
        <v>110</v>
      </c>
      <c r="F127" s="626">
        <v>102</v>
      </c>
      <c r="G127" s="626">
        <v>129</v>
      </c>
      <c r="H127" s="159"/>
      <c r="O127" s="159"/>
    </row>
    <row r="128" spans="1:15">
      <c r="A128" s="159"/>
      <c r="B128" s="635" t="s">
        <v>219</v>
      </c>
      <c r="C128" s="627">
        <v>49</v>
      </c>
      <c r="D128" s="627">
        <v>44</v>
      </c>
      <c r="E128" s="626">
        <v>57</v>
      </c>
      <c r="F128" s="626">
        <v>52</v>
      </c>
      <c r="G128" s="626">
        <v>67</v>
      </c>
      <c r="H128" s="159"/>
      <c r="O128" s="159"/>
    </row>
    <row r="129" spans="1:15">
      <c r="A129" s="159"/>
      <c r="B129" s="635" t="s">
        <v>220</v>
      </c>
      <c r="C129" s="627">
        <v>204</v>
      </c>
      <c r="D129" s="627">
        <v>223</v>
      </c>
      <c r="E129" s="626">
        <v>212</v>
      </c>
      <c r="F129" s="626">
        <v>235</v>
      </c>
      <c r="G129" s="626">
        <v>224</v>
      </c>
      <c r="H129" s="159"/>
      <c r="O129" s="159"/>
    </row>
    <row r="130" spans="1:15">
      <c r="A130" s="159"/>
      <c r="B130" s="635" t="s">
        <v>221</v>
      </c>
      <c r="C130" s="627">
        <v>45</v>
      </c>
      <c r="D130" s="627">
        <v>38</v>
      </c>
      <c r="E130" s="626">
        <v>45</v>
      </c>
      <c r="F130" s="626">
        <v>59</v>
      </c>
      <c r="G130" s="626">
        <v>56</v>
      </c>
      <c r="H130" s="159"/>
      <c r="O130" s="159"/>
    </row>
    <row r="131" spans="1:15">
      <c r="A131" s="159"/>
      <c r="B131" s="635" t="s">
        <v>222</v>
      </c>
      <c r="C131" s="627">
        <v>6</v>
      </c>
      <c r="D131" s="627">
        <v>3</v>
      </c>
      <c r="E131" s="626">
        <v>13</v>
      </c>
      <c r="F131" s="626">
        <v>16</v>
      </c>
      <c r="G131" s="626">
        <v>7</v>
      </c>
      <c r="H131" s="159"/>
      <c r="O131" s="159"/>
    </row>
    <row r="132" spans="1:15">
      <c r="A132" s="159"/>
      <c r="B132" s="635" t="s">
        <v>223</v>
      </c>
      <c r="C132" s="628">
        <v>4563</v>
      </c>
      <c r="D132" s="628">
        <v>4849</v>
      </c>
      <c r="E132" s="626">
        <v>4667</v>
      </c>
      <c r="F132" s="626">
        <v>4356</v>
      </c>
      <c r="G132" s="626">
        <v>4092</v>
      </c>
      <c r="H132" s="159"/>
      <c r="O132" s="159"/>
    </row>
    <row r="133" spans="1:15">
      <c r="A133" s="159"/>
      <c r="B133" s="635" t="s">
        <v>204</v>
      </c>
      <c r="C133" s="627">
        <v>587</v>
      </c>
      <c r="D133" s="627">
        <v>571</v>
      </c>
      <c r="E133" s="626">
        <v>528</v>
      </c>
      <c r="F133" s="626">
        <v>468</v>
      </c>
      <c r="G133" s="626">
        <v>577</v>
      </c>
      <c r="H133" s="159"/>
      <c r="O133" s="159"/>
    </row>
    <row r="134" spans="1:15">
      <c r="A134" s="159"/>
      <c r="B134" s="635" t="s">
        <v>224</v>
      </c>
      <c r="C134" s="627">
        <v>295</v>
      </c>
      <c r="D134" s="627">
        <v>330</v>
      </c>
      <c r="E134" s="626">
        <v>340</v>
      </c>
      <c r="F134" s="626">
        <v>311</v>
      </c>
      <c r="G134" s="626">
        <v>264</v>
      </c>
      <c r="H134" s="159"/>
      <c r="O134" s="159"/>
    </row>
    <row r="135" spans="1:15">
      <c r="A135" s="159"/>
      <c r="B135" s="635" t="s">
        <v>225</v>
      </c>
      <c r="C135" s="628">
        <v>26338</v>
      </c>
      <c r="D135" s="628">
        <v>27256</v>
      </c>
      <c r="E135" s="626">
        <v>26296</v>
      </c>
      <c r="F135" s="626">
        <v>24924</v>
      </c>
      <c r="G135" s="626">
        <v>24679</v>
      </c>
      <c r="H135" s="159"/>
    </row>
    <row r="136" spans="1:15">
      <c r="A136" s="159"/>
      <c r="B136" s="635" t="s">
        <v>226</v>
      </c>
      <c r="C136" s="627">
        <v>338</v>
      </c>
      <c r="D136" s="627">
        <v>254</v>
      </c>
      <c r="E136" s="626">
        <v>182</v>
      </c>
      <c r="F136" s="626">
        <v>286</v>
      </c>
      <c r="G136" s="626">
        <v>245</v>
      </c>
      <c r="H136" s="159"/>
    </row>
    <row r="137" spans="1:15">
      <c r="A137" s="159"/>
      <c r="B137" s="635" t="s">
        <v>648</v>
      </c>
      <c r="C137" s="627"/>
      <c r="D137" s="627"/>
      <c r="E137" s="626">
        <v>27</v>
      </c>
      <c r="F137" s="626">
        <v>25</v>
      </c>
      <c r="G137" s="626">
        <v>16</v>
      </c>
      <c r="H137" s="159"/>
    </row>
    <row r="138" spans="1:15" s="273" customFormat="1">
      <c r="B138" s="635" t="s">
        <v>495</v>
      </c>
      <c r="C138" s="627"/>
      <c r="D138" s="627"/>
      <c r="E138" s="626">
        <v>1499</v>
      </c>
      <c r="F138" s="626">
        <v>1337</v>
      </c>
      <c r="G138" s="626">
        <v>2492</v>
      </c>
    </row>
    <row r="139" spans="1:15" s="273" customFormat="1">
      <c r="B139" s="635" t="s">
        <v>496</v>
      </c>
      <c r="C139" s="627"/>
      <c r="D139" s="627"/>
      <c r="E139" s="629"/>
      <c r="F139" s="626">
        <v>3</v>
      </c>
      <c r="G139" s="626">
        <v>56</v>
      </c>
    </row>
    <row r="140" spans="1:15" s="273" customFormat="1">
      <c r="B140" s="635" t="s">
        <v>201</v>
      </c>
      <c r="C140" s="627"/>
      <c r="D140" s="627"/>
      <c r="E140" s="626">
        <v>102</v>
      </c>
      <c r="F140" s="626">
        <v>131</v>
      </c>
      <c r="G140" s="626">
        <v>161</v>
      </c>
    </row>
    <row r="141" spans="1:15" s="273" customFormat="1">
      <c r="B141" s="635" t="s">
        <v>497</v>
      </c>
      <c r="C141" s="627"/>
      <c r="D141" s="627"/>
      <c r="E141" s="626">
        <v>5</v>
      </c>
      <c r="F141" s="626">
        <v>19</v>
      </c>
      <c r="G141" s="626">
        <v>287</v>
      </c>
    </row>
    <row r="142" spans="1:15" s="273" customFormat="1">
      <c r="B142" s="51" t="s">
        <v>73</v>
      </c>
      <c r="C142" s="628">
        <v>61659</v>
      </c>
      <c r="D142" s="628">
        <v>63420</v>
      </c>
      <c r="E142" s="626">
        <v>62647</v>
      </c>
      <c r="F142" s="626">
        <v>60428</v>
      </c>
      <c r="G142" s="626">
        <v>61150</v>
      </c>
    </row>
    <row r="145" spans="1:14" ht="14.25" customHeight="1">
      <c r="A145" s="711" t="s">
        <v>212</v>
      </c>
      <c r="B145" s="711"/>
      <c r="C145" s="711"/>
      <c r="D145" s="711"/>
      <c r="E145" s="711"/>
      <c r="F145" s="711"/>
      <c r="G145" s="711"/>
      <c r="H145" s="711"/>
      <c r="I145" s="4"/>
      <c r="J145" s="159"/>
      <c r="K145" s="159"/>
      <c r="L145" s="159"/>
      <c r="M145" s="159"/>
      <c r="N145" s="159"/>
    </row>
    <row r="146" spans="1:14" ht="25.4" customHeight="1">
      <c r="A146" s="711" t="s">
        <v>573</v>
      </c>
      <c r="B146" s="711"/>
      <c r="C146" s="711"/>
      <c r="D146" s="711"/>
      <c r="E146" s="711"/>
      <c r="F146" s="711"/>
      <c r="G146" s="711"/>
      <c r="H146" s="711"/>
      <c r="I146" s="4"/>
      <c r="J146" s="159"/>
      <c r="K146" s="159"/>
      <c r="L146" s="159"/>
      <c r="M146" s="159"/>
      <c r="N146" s="159"/>
    </row>
    <row r="148" spans="1:14">
      <c r="A148" s="710" t="s">
        <v>498</v>
      </c>
      <c r="B148" s="710"/>
      <c r="C148" s="710"/>
      <c r="D148" s="710"/>
      <c r="E148" s="710"/>
      <c r="F148" s="710"/>
      <c r="G148" s="710"/>
      <c r="H148" s="710"/>
      <c r="I148" s="710"/>
    </row>
    <row r="150" spans="1:14">
      <c r="A150" s="273"/>
      <c r="B150" s="250" t="s">
        <v>213</v>
      </c>
      <c r="C150" s="250">
        <v>2019</v>
      </c>
      <c r="D150" s="273"/>
      <c r="E150" s="273"/>
      <c r="F150" s="273"/>
      <c r="G150" s="273"/>
      <c r="H150" s="273"/>
    </row>
    <row r="151" spans="1:14">
      <c r="A151" s="273"/>
      <c r="B151" s="630" t="s">
        <v>214</v>
      </c>
      <c r="C151" s="631">
        <v>2</v>
      </c>
      <c r="D151" s="273"/>
      <c r="E151" s="273"/>
      <c r="F151" s="273"/>
      <c r="G151" s="273"/>
      <c r="H151" s="273"/>
    </row>
    <row r="152" spans="1:14">
      <c r="A152" s="273"/>
      <c r="B152" s="630" t="s">
        <v>218</v>
      </c>
      <c r="C152" s="632">
        <v>7</v>
      </c>
      <c r="D152" s="273"/>
      <c r="E152" s="273"/>
      <c r="F152" s="273"/>
      <c r="G152" s="273"/>
      <c r="H152" s="273"/>
    </row>
    <row r="153" spans="1:14">
      <c r="A153" s="273"/>
      <c r="B153" s="630" t="s">
        <v>219</v>
      </c>
      <c r="C153" s="632">
        <v>4</v>
      </c>
      <c r="D153" s="273"/>
      <c r="E153" s="273"/>
      <c r="F153" s="273"/>
      <c r="G153" s="273"/>
      <c r="H153" s="273"/>
    </row>
    <row r="154" spans="1:14">
      <c r="A154" s="273"/>
      <c r="B154" s="630" t="s">
        <v>647</v>
      </c>
      <c r="C154" s="631">
        <v>4</v>
      </c>
      <c r="D154" s="273"/>
      <c r="E154" s="273"/>
      <c r="F154" s="273"/>
      <c r="G154" s="273"/>
      <c r="H154" s="273"/>
    </row>
    <row r="155" spans="1:14">
      <c r="A155" s="273"/>
      <c r="B155" s="630" t="s">
        <v>222</v>
      </c>
      <c r="C155" s="631">
        <v>0</v>
      </c>
      <c r="D155" s="273"/>
      <c r="E155" s="273"/>
      <c r="F155" s="273"/>
      <c r="G155" s="273"/>
      <c r="H155" s="273"/>
    </row>
    <row r="156" spans="1:14">
      <c r="A156" s="273"/>
      <c r="B156" s="630" t="s">
        <v>224</v>
      </c>
      <c r="C156" s="631">
        <v>15</v>
      </c>
      <c r="D156" s="273"/>
      <c r="E156" s="273"/>
      <c r="F156" s="273"/>
      <c r="G156" s="273"/>
      <c r="H156" s="273"/>
    </row>
    <row r="157" spans="1:14">
      <c r="A157" s="273"/>
      <c r="B157" s="630" t="s">
        <v>223</v>
      </c>
      <c r="C157" s="631">
        <v>129</v>
      </c>
      <c r="D157" s="273"/>
      <c r="E157" s="273"/>
      <c r="F157" s="273"/>
      <c r="G157" s="273"/>
      <c r="H157" s="273"/>
    </row>
    <row r="158" spans="1:14">
      <c r="A158" s="273"/>
      <c r="B158" s="630" t="s">
        <v>226</v>
      </c>
      <c r="C158" s="631">
        <v>6</v>
      </c>
      <c r="D158" s="273"/>
      <c r="E158" s="273"/>
      <c r="F158" s="273"/>
      <c r="G158" s="273"/>
      <c r="H158" s="273"/>
    </row>
    <row r="159" spans="1:14">
      <c r="A159" s="273"/>
      <c r="B159" s="630" t="s">
        <v>648</v>
      </c>
      <c r="C159" s="631">
        <v>0</v>
      </c>
      <c r="D159" s="273"/>
      <c r="E159" s="273"/>
      <c r="F159" s="273"/>
      <c r="G159" s="273"/>
      <c r="H159" s="273"/>
    </row>
    <row r="160" spans="1:14">
      <c r="A160" s="273"/>
      <c r="B160" s="630" t="s">
        <v>495</v>
      </c>
      <c r="C160" s="632">
        <v>77</v>
      </c>
      <c r="D160" s="273"/>
      <c r="E160" s="273"/>
      <c r="F160" s="273"/>
      <c r="G160" s="273"/>
      <c r="H160" s="273"/>
    </row>
    <row r="161" spans="1:8">
      <c r="A161" s="273"/>
      <c r="B161" s="630" t="s">
        <v>496</v>
      </c>
      <c r="C161" s="631">
        <v>4</v>
      </c>
      <c r="D161" s="273"/>
      <c r="E161" s="273"/>
      <c r="F161" s="273"/>
      <c r="G161" s="273"/>
      <c r="H161" s="273"/>
    </row>
    <row r="162" spans="1:8">
      <c r="A162" s="273"/>
      <c r="B162" s="630" t="s">
        <v>649</v>
      </c>
      <c r="C162" s="631">
        <v>6</v>
      </c>
      <c r="D162" s="273"/>
      <c r="E162" s="273"/>
      <c r="F162" s="273"/>
      <c r="G162" s="273"/>
      <c r="H162" s="273"/>
    </row>
    <row r="163" spans="1:8">
      <c r="A163" s="273"/>
      <c r="B163" s="630" t="s">
        <v>201</v>
      </c>
      <c r="C163" s="631">
        <v>3</v>
      </c>
      <c r="D163" s="273"/>
      <c r="E163" s="273"/>
      <c r="F163" s="273"/>
      <c r="G163" s="273"/>
      <c r="H163" s="273"/>
    </row>
    <row r="164" spans="1:8">
      <c r="A164" s="273"/>
      <c r="B164" s="630" t="s">
        <v>215</v>
      </c>
      <c r="C164" s="632">
        <v>667</v>
      </c>
      <c r="D164" s="273"/>
      <c r="E164" s="273"/>
      <c r="F164" s="273"/>
      <c r="G164" s="273"/>
      <c r="H164" s="273"/>
    </row>
    <row r="165" spans="1:8">
      <c r="A165" s="273"/>
      <c r="B165" s="630" t="s">
        <v>204</v>
      </c>
      <c r="C165" s="631">
        <v>6</v>
      </c>
      <c r="D165" s="273"/>
      <c r="E165" s="273"/>
      <c r="F165" s="273"/>
      <c r="G165" s="273"/>
      <c r="H165" s="273"/>
    </row>
    <row r="166" spans="1:8">
      <c r="A166" s="273"/>
      <c r="B166" s="630" t="s">
        <v>217</v>
      </c>
      <c r="C166" s="631">
        <v>1</v>
      </c>
      <c r="D166" s="273"/>
      <c r="E166" s="273"/>
      <c r="F166" s="273"/>
      <c r="G166" s="273"/>
      <c r="H166" s="273"/>
    </row>
    <row r="167" spans="1:8">
      <c r="A167" s="273"/>
      <c r="B167" s="630" t="s">
        <v>650</v>
      </c>
      <c r="C167" s="631">
        <v>53</v>
      </c>
      <c r="D167" s="273"/>
      <c r="E167" s="273"/>
      <c r="F167" s="273"/>
      <c r="G167" s="273"/>
      <c r="H167" s="273"/>
    </row>
    <row r="168" spans="1:8">
      <c r="A168" s="273"/>
      <c r="B168" s="630" t="s">
        <v>225</v>
      </c>
      <c r="C168" s="631">
        <v>854</v>
      </c>
      <c r="D168" s="273"/>
      <c r="E168" s="273"/>
      <c r="F168" s="273"/>
      <c r="G168" s="273"/>
      <c r="H168" s="273"/>
    </row>
    <row r="169" spans="1:8">
      <c r="A169" s="273"/>
      <c r="B169" s="630" t="s">
        <v>497</v>
      </c>
      <c r="C169" s="631">
        <v>16</v>
      </c>
      <c r="D169" s="273"/>
      <c r="E169" s="273"/>
      <c r="F169" s="273"/>
      <c r="G169" s="273"/>
      <c r="H169" s="273"/>
    </row>
    <row r="170" spans="1:8">
      <c r="A170" s="273"/>
      <c r="B170" s="634" t="s">
        <v>73</v>
      </c>
      <c r="C170" s="633">
        <v>1854</v>
      </c>
      <c r="D170" s="273"/>
      <c r="E170" s="273"/>
      <c r="F170" s="273"/>
      <c r="G170" s="273"/>
      <c r="H170" s="273"/>
    </row>
    <row r="171" spans="1:8">
      <c r="A171" s="273"/>
      <c r="B171" s="273"/>
      <c r="C171" s="273"/>
      <c r="D171" s="273"/>
      <c r="E171" s="273"/>
      <c r="F171" s="273"/>
      <c r="G171" s="273"/>
      <c r="H171" s="273"/>
    </row>
    <row r="172" spans="1:8">
      <c r="A172" s="711" t="s">
        <v>212</v>
      </c>
      <c r="B172" s="711"/>
      <c r="C172" s="711"/>
      <c r="D172" s="711"/>
      <c r="E172" s="711"/>
      <c r="F172" s="711"/>
      <c r="G172" s="711"/>
      <c r="H172" s="711"/>
    </row>
    <row r="173" spans="1:8">
      <c r="A173" s="711" t="s">
        <v>573</v>
      </c>
      <c r="B173" s="711"/>
      <c r="C173" s="711"/>
      <c r="D173" s="711"/>
      <c r="E173" s="711"/>
      <c r="F173" s="711"/>
      <c r="G173" s="711"/>
      <c r="H173" s="711"/>
    </row>
  </sheetData>
  <sortState ref="B46:I84">
    <sortCondition descending="1" ref="I46"/>
  </sortState>
  <mergeCells count="16">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 ref="A118:H1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97" zoomScale="91" zoomScaleNormal="91" workbookViewId="0">
      <selection activeCell="G5" sqref="G5"/>
    </sheetView>
  </sheetViews>
  <sheetFormatPr defaultColWidth="8.81640625" defaultRowHeight="14.5"/>
  <cols>
    <col min="2" max="2" width="16.7265625" bestFit="1" customWidth="1"/>
  </cols>
  <sheetData>
    <row r="1" spans="1:20" s="67" customFormat="1">
      <c r="A1" s="710" t="s">
        <v>574</v>
      </c>
      <c r="B1" s="710"/>
      <c r="C1" s="710"/>
      <c r="D1" s="710"/>
      <c r="E1" s="710"/>
      <c r="F1" s="710"/>
      <c r="G1" s="710"/>
      <c r="H1" s="710"/>
      <c r="I1" s="710"/>
    </row>
    <row r="2" spans="1:20">
      <c r="A2" s="159"/>
      <c r="B2" s="159"/>
      <c r="C2" s="159"/>
      <c r="D2" s="159"/>
      <c r="E2" s="159"/>
      <c r="F2" s="159"/>
      <c r="G2" s="159"/>
      <c r="H2" s="159"/>
      <c r="I2" s="159"/>
      <c r="J2" s="4"/>
      <c r="K2" s="4"/>
      <c r="L2" s="5"/>
      <c r="M2" s="5"/>
      <c r="N2" s="5"/>
      <c r="O2" s="5"/>
      <c r="P2" s="4"/>
      <c r="Q2" s="4"/>
      <c r="R2" s="4"/>
      <c r="S2" s="4"/>
      <c r="T2" s="4"/>
    </row>
    <row r="3" spans="1:20">
      <c r="A3" s="159"/>
      <c r="B3" s="159"/>
      <c r="C3" s="726" t="s">
        <v>210</v>
      </c>
      <c r="D3" s="726"/>
      <c r="E3" s="159"/>
      <c r="F3" s="159"/>
      <c r="G3" s="159"/>
      <c r="H3" s="159"/>
      <c r="I3" s="159"/>
      <c r="J3" s="4"/>
      <c r="K3" s="4"/>
      <c r="L3" s="5"/>
      <c r="M3" s="5"/>
      <c r="N3" s="5"/>
      <c r="O3" s="5"/>
      <c r="P3" s="4"/>
      <c r="Q3" s="4"/>
      <c r="R3" s="4"/>
      <c r="S3" s="4"/>
      <c r="T3" s="4"/>
    </row>
    <row r="4" spans="1:20" ht="17.899999999999999" customHeight="1">
      <c r="A4" s="159"/>
      <c r="B4" s="20"/>
      <c r="C4" s="68">
        <v>2018</v>
      </c>
      <c r="D4" s="68">
        <v>2019</v>
      </c>
      <c r="E4" s="68" t="s">
        <v>227</v>
      </c>
      <c r="F4" s="262" t="s">
        <v>70</v>
      </c>
      <c r="G4" s="273" t="s">
        <v>664</v>
      </c>
      <c r="H4" s="159"/>
      <c r="I4" s="159"/>
      <c r="J4" s="4"/>
      <c r="K4" s="4"/>
      <c r="L4" s="5"/>
      <c r="M4" s="5"/>
      <c r="N4" s="5"/>
      <c r="O4" s="5"/>
      <c r="P4" s="4"/>
      <c r="Q4" s="4"/>
      <c r="R4" s="4"/>
      <c r="S4" s="4"/>
      <c r="T4" s="4"/>
    </row>
    <row r="5" spans="1:20">
      <c r="A5" s="159"/>
      <c r="B5" s="646" t="s">
        <v>34</v>
      </c>
      <c r="C5" s="641">
        <v>31</v>
      </c>
      <c r="D5" s="644">
        <v>43</v>
      </c>
      <c r="E5" s="647">
        <v>0.38709677419354838</v>
      </c>
      <c r="F5" s="639"/>
      <c r="G5" s="647">
        <v>-0.03</v>
      </c>
      <c r="H5" s="159"/>
      <c r="I5" s="159"/>
      <c r="J5" s="159"/>
      <c r="K5" s="159"/>
      <c r="L5" s="10"/>
      <c r="M5" s="10"/>
      <c r="N5" s="10"/>
      <c r="O5" s="10"/>
      <c r="P5" s="159"/>
      <c r="Q5" s="159"/>
      <c r="R5" s="159"/>
      <c r="S5" s="159"/>
      <c r="T5" s="159"/>
    </row>
    <row r="6" spans="1:20">
      <c r="A6" s="159"/>
      <c r="B6" s="646" t="s">
        <v>31</v>
      </c>
      <c r="C6" s="641">
        <v>47</v>
      </c>
      <c r="D6" s="644">
        <v>59</v>
      </c>
      <c r="E6" s="647">
        <v>0.25531914893617019</v>
      </c>
      <c r="F6" s="639"/>
      <c r="G6" s="647">
        <v>-0.03</v>
      </c>
      <c r="H6" s="159"/>
      <c r="I6" s="159"/>
      <c r="J6" s="159"/>
      <c r="K6" s="159"/>
      <c r="L6" s="10"/>
      <c r="M6" s="10"/>
      <c r="N6" s="10"/>
      <c r="O6" s="10"/>
      <c r="P6" s="159"/>
      <c r="Q6" s="159"/>
      <c r="R6" s="159"/>
      <c r="S6" s="159"/>
      <c r="T6" s="159"/>
    </row>
    <row r="7" spans="1:20">
      <c r="A7" s="159"/>
      <c r="B7" s="646" t="s">
        <v>21</v>
      </c>
      <c r="C7" s="641">
        <v>35</v>
      </c>
      <c r="D7" s="644">
        <v>41</v>
      </c>
      <c r="E7" s="647">
        <v>0.17142857142857143</v>
      </c>
      <c r="F7" s="639"/>
      <c r="G7" s="647">
        <v>-0.03</v>
      </c>
      <c r="H7" s="159"/>
      <c r="I7" s="159"/>
      <c r="J7" s="159"/>
      <c r="K7" s="159"/>
      <c r="L7" s="10"/>
      <c r="M7" s="10"/>
      <c r="N7" s="10"/>
      <c r="O7" s="10"/>
      <c r="P7" s="159"/>
      <c r="Q7" s="159"/>
      <c r="R7" s="159"/>
      <c r="S7" s="159"/>
      <c r="T7" s="159"/>
    </row>
    <row r="8" spans="1:20">
      <c r="A8" s="159"/>
      <c r="B8" s="646" t="s">
        <v>33</v>
      </c>
      <c r="C8" s="641">
        <v>390</v>
      </c>
      <c r="D8" s="644">
        <v>428</v>
      </c>
      <c r="E8" s="647">
        <v>9.7435897435897437E-2</v>
      </c>
      <c r="F8" s="639"/>
      <c r="G8" s="647">
        <v>-0.03</v>
      </c>
      <c r="H8" s="159"/>
      <c r="I8" s="159"/>
      <c r="J8" s="159"/>
      <c r="K8" s="159"/>
      <c r="L8" s="10"/>
      <c r="M8" s="10"/>
      <c r="N8" s="10"/>
      <c r="O8" s="10"/>
      <c r="P8" s="159"/>
      <c r="Q8" s="159"/>
      <c r="R8" s="159"/>
      <c r="S8" s="159"/>
      <c r="T8" s="159"/>
    </row>
    <row r="9" spans="1:20">
      <c r="A9" s="159"/>
      <c r="B9" s="646" t="s">
        <v>32</v>
      </c>
      <c r="C9" s="641">
        <v>329</v>
      </c>
      <c r="D9" s="644">
        <v>340</v>
      </c>
      <c r="E9" s="647">
        <v>3.3434650455927049E-2</v>
      </c>
      <c r="F9" s="639"/>
      <c r="G9" s="647">
        <v>-0.03</v>
      </c>
      <c r="H9" s="159"/>
      <c r="I9" s="159"/>
      <c r="J9" s="159"/>
      <c r="K9" s="159"/>
      <c r="L9" s="10"/>
      <c r="M9" s="10"/>
      <c r="N9" s="10"/>
      <c r="O9" s="10"/>
      <c r="P9" s="159"/>
      <c r="Q9" s="159"/>
      <c r="R9" s="159"/>
      <c r="S9" s="159"/>
      <c r="T9" s="159"/>
    </row>
    <row r="10" spans="1:20">
      <c r="A10" s="159"/>
      <c r="B10" s="646" t="s">
        <v>23</v>
      </c>
      <c r="C10" s="641">
        <v>157</v>
      </c>
      <c r="D10" s="644">
        <v>162</v>
      </c>
      <c r="E10" s="647">
        <v>3.1847133757961783E-2</v>
      </c>
      <c r="F10" s="639"/>
      <c r="G10" s="647">
        <v>-0.03</v>
      </c>
      <c r="H10" s="159"/>
      <c r="I10" s="159"/>
      <c r="J10" s="159"/>
      <c r="K10" s="159"/>
      <c r="L10" s="10"/>
      <c r="M10" s="10"/>
      <c r="N10" s="10"/>
      <c r="O10" s="10"/>
      <c r="P10" s="159"/>
      <c r="Q10" s="159"/>
      <c r="R10" s="159"/>
      <c r="S10" s="159"/>
      <c r="T10" s="159"/>
    </row>
    <row r="11" spans="1:20">
      <c r="A11" s="159"/>
      <c r="B11" s="646" t="s">
        <v>22</v>
      </c>
      <c r="C11" s="641">
        <v>161</v>
      </c>
      <c r="D11" s="644">
        <v>164</v>
      </c>
      <c r="E11" s="647">
        <v>1.8633540372670808E-2</v>
      </c>
      <c r="F11" s="639"/>
      <c r="G11" s="647">
        <v>-0.03</v>
      </c>
      <c r="H11" s="159"/>
      <c r="I11" s="159"/>
      <c r="J11" s="159"/>
      <c r="K11" s="159"/>
      <c r="L11" s="10"/>
      <c r="M11" s="10"/>
      <c r="N11" s="10"/>
      <c r="O11" s="10"/>
      <c r="P11" s="159"/>
      <c r="Q11" s="159"/>
      <c r="R11" s="159"/>
      <c r="S11" s="159"/>
      <c r="T11" s="159"/>
    </row>
    <row r="12" spans="1:20">
      <c r="A12" s="159"/>
      <c r="B12" s="646" t="s">
        <v>25</v>
      </c>
      <c r="C12" s="641">
        <v>209</v>
      </c>
      <c r="D12" s="644">
        <v>206</v>
      </c>
      <c r="E12" s="647">
        <v>-1.4354066985645933E-2</v>
      </c>
      <c r="F12" s="639"/>
      <c r="G12" s="647">
        <v>-0.03</v>
      </c>
      <c r="H12" s="159"/>
      <c r="I12" s="159"/>
      <c r="J12" s="159"/>
      <c r="K12" s="159"/>
      <c r="L12" s="10"/>
      <c r="M12" s="10"/>
      <c r="N12" s="10"/>
      <c r="O12" s="10"/>
      <c r="P12" s="159"/>
      <c r="Q12" s="159"/>
      <c r="R12" s="159"/>
      <c r="S12" s="159"/>
      <c r="T12" s="159"/>
    </row>
    <row r="13" spans="1:20">
      <c r="A13" s="159"/>
      <c r="B13" s="646" t="s">
        <v>28</v>
      </c>
      <c r="C13" s="641">
        <v>150</v>
      </c>
      <c r="D13" s="644">
        <v>147</v>
      </c>
      <c r="E13" s="647">
        <v>-0.02</v>
      </c>
      <c r="F13" s="639"/>
      <c r="G13" s="647">
        <v>-0.03</v>
      </c>
      <c r="H13" s="159"/>
      <c r="I13" s="159"/>
      <c r="J13" s="159"/>
      <c r="K13" s="159"/>
      <c r="L13" s="10"/>
      <c r="M13" s="10"/>
      <c r="N13" s="10"/>
      <c r="O13" s="10"/>
      <c r="P13" s="159"/>
      <c r="Q13" s="159"/>
      <c r="R13" s="159"/>
      <c r="S13" s="159"/>
      <c r="T13" s="159"/>
    </row>
    <row r="14" spans="1:20">
      <c r="A14" s="159"/>
      <c r="B14" s="646" t="s">
        <v>36</v>
      </c>
      <c r="C14" s="641">
        <v>184</v>
      </c>
      <c r="D14" s="644">
        <v>179</v>
      </c>
      <c r="E14" s="647">
        <v>-2.717391304347826E-2</v>
      </c>
      <c r="F14" s="639"/>
      <c r="G14" s="647">
        <v>-0.03</v>
      </c>
      <c r="H14" s="159"/>
      <c r="I14" s="159"/>
      <c r="J14" s="159"/>
      <c r="K14" s="159"/>
      <c r="L14" s="10"/>
      <c r="M14" s="10"/>
      <c r="N14" s="10"/>
      <c r="O14" s="10"/>
      <c r="P14" s="159"/>
      <c r="Q14" s="159"/>
      <c r="R14" s="159"/>
      <c r="S14" s="159"/>
      <c r="T14" s="159"/>
    </row>
    <row r="15" spans="1:20">
      <c r="A15" s="159"/>
      <c r="B15" s="646" t="s">
        <v>26</v>
      </c>
      <c r="C15" s="641">
        <v>145</v>
      </c>
      <c r="D15" s="644">
        <v>138</v>
      </c>
      <c r="E15" s="647">
        <v>-4.8275862068965517E-2</v>
      </c>
      <c r="F15" s="640"/>
      <c r="G15" s="647">
        <v>-0.03</v>
      </c>
      <c r="H15" s="159"/>
      <c r="I15" s="159"/>
      <c r="J15" s="159"/>
      <c r="K15" s="159"/>
      <c r="L15" s="10"/>
      <c r="M15" s="10"/>
      <c r="N15" s="10"/>
      <c r="O15" s="10"/>
      <c r="P15" s="159"/>
      <c r="Q15" s="159"/>
      <c r="R15" s="159"/>
      <c r="S15" s="159"/>
      <c r="T15" s="159"/>
    </row>
    <row r="16" spans="1:20">
      <c r="A16" s="159"/>
      <c r="B16" s="648" t="s">
        <v>35</v>
      </c>
      <c r="C16" s="641">
        <v>190</v>
      </c>
      <c r="D16" s="644">
        <v>180</v>
      </c>
      <c r="E16" s="647">
        <v>-5.2631578947368418E-2</v>
      </c>
      <c r="F16" s="639"/>
      <c r="G16" s="647">
        <v>-0.03</v>
      </c>
      <c r="H16" s="159"/>
      <c r="I16" s="159"/>
      <c r="J16" s="159"/>
      <c r="K16" s="159"/>
      <c r="L16" s="10"/>
      <c r="M16" s="10"/>
      <c r="N16" s="10"/>
      <c r="O16" s="10"/>
    </row>
    <row r="17" spans="1:20">
      <c r="A17" s="159"/>
      <c r="B17" s="646" t="s">
        <v>30</v>
      </c>
      <c r="C17" s="641">
        <v>217</v>
      </c>
      <c r="D17" s="644">
        <v>204</v>
      </c>
      <c r="E17" s="647">
        <v>-5.9907834101382486E-2</v>
      </c>
      <c r="F17" s="639"/>
      <c r="G17" s="647">
        <v>-0.03</v>
      </c>
      <c r="H17" s="159"/>
      <c r="I17" s="159"/>
      <c r="J17" s="159"/>
      <c r="K17" s="159"/>
      <c r="L17" s="10"/>
      <c r="M17" s="10"/>
      <c r="N17" s="10"/>
      <c r="O17" s="10"/>
    </row>
    <row r="18" spans="1:20" s="540" customFormat="1">
      <c r="B18" s="636" t="s">
        <v>19</v>
      </c>
      <c r="C18" s="625">
        <v>94</v>
      </c>
      <c r="D18" s="652">
        <v>86</v>
      </c>
      <c r="F18" s="653">
        <v>-8.5106382978723402E-2</v>
      </c>
      <c r="G18" s="647">
        <v>-0.03</v>
      </c>
      <c r="L18" s="515"/>
      <c r="M18" s="515"/>
      <c r="N18" s="515"/>
      <c r="O18" s="515"/>
    </row>
    <row r="19" spans="1:20">
      <c r="A19" s="159"/>
      <c r="B19" s="646" t="s">
        <v>20</v>
      </c>
      <c r="C19" s="641">
        <v>52</v>
      </c>
      <c r="D19" s="644">
        <v>47</v>
      </c>
      <c r="E19" s="647">
        <v>-9.6153846153846159E-2</v>
      </c>
      <c r="F19" s="639"/>
      <c r="G19" s="647">
        <v>-0.03</v>
      </c>
      <c r="H19" s="159"/>
      <c r="I19" s="159"/>
      <c r="J19" s="159"/>
      <c r="K19" s="159"/>
      <c r="L19" s="10"/>
      <c r="M19" s="10"/>
      <c r="N19" s="10"/>
      <c r="O19" s="10"/>
    </row>
    <row r="20" spans="1:20">
      <c r="A20" s="159"/>
      <c r="B20" s="645" t="s">
        <v>37</v>
      </c>
      <c r="C20" s="644">
        <v>196</v>
      </c>
      <c r="D20" s="644">
        <v>171</v>
      </c>
      <c r="E20" s="647">
        <v>-0.12755102040816327</v>
      </c>
      <c r="F20" s="638"/>
      <c r="G20" s="647">
        <v>-0.03</v>
      </c>
      <c r="H20" s="159"/>
      <c r="I20" s="159"/>
      <c r="J20" s="159"/>
      <c r="K20" s="159"/>
      <c r="L20" s="10"/>
      <c r="M20" s="10"/>
      <c r="N20" s="10"/>
      <c r="O20" s="10"/>
    </row>
    <row r="21" spans="1:20">
      <c r="A21" s="159"/>
      <c r="B21" s="646" t="s">
        <v>24</v>
      </c>
      <c r="C21" s="641">
        <v>221</v>
      </c>
      <c r="D21" s="644">
        <v>187</v>
      </c>
      <c r="E21" s="647">
        <v>-0.15384615384615385</v>
      </c>
      <c r="F21" s="639"/>
      <c r="G21" s="647">
        <v>-0.03</v>
      </c>
      <c r="H21" s="159"/>
      <c r="I21" s="159"/>
      <c r="J21" s="159"/>
      <c r="K21" s="159"/>
      <c r="L21" s="10"/>
      <c r="M21" s="10"/>
      <c r="N21" s="10"/>
      <c r="O21" s="10"/>
    </row>
    <row r="22" spans="1:20">
      <c r="A22" s="159"/>
      <c r="B22" s="646" t="s">
        <v>38</v>
      </c>
      <c r="C22" s="641">
        <v>113</v>
      </c>
      <c r="D22" s="644">
        <v>91</v>
      </c>
      <c r="E22" s="647">
        <v>-0.19469026548672566</v>
      </c>
      <c r="F22" s="639"/>
      <c r="G22" s="647">
        <v>-0.03</v>
      </c>
      <c r="H22" s="159"/>
      <c r="I22" s="159"/>
      <c r="J22" s="159"/>
      <c r="K22" s="159"/>
      <c r="L22" s="10"/>
      <c r="M22" s="10"/>
      <c r="N22" s="10"/>
      <c r="O22" s="10"/>
    </row>
    <row r="23" spans="1:20">
      <c r="A23" s="159"/>
      <c r="B23" s="646" t="s">
        <v>29</v>
      </c>
      <c r="C23" s="641">
        <v>147</v>
      </c>
      <c r="D23" s="644">
        <v>115</v>
      </c>
      <c r="E23" s="647">
        <v>-0.21768707482993196</v>
      </c>
      <c r="F23" s="639"/>
      <c r="G23" s="647">
        <v>-0.03</v>
      </c>
      <c r="H23" s="159"/>
      <c r="I23" s="159"/>
      <c r="J23" s="159"/>
      <c r="K23" s="159"/>
      <c r="L23" s="10"/>
      <c r="M23" s="10"/>
      <c r="N23" s="10"/>
      <c r="O23" s="10"/>
    </row>
    <row r="24" spans="1:20">
      <c r="A24" s="159"/>
      <c r="B24" s="646" t="s">
        <v>27</v>
      </c>
      <c r="C24" s="649">
        <v>30</v>
      </c>
      <c r="D24" s="644">
        <v>20</v>
      </c>
      <c r="E24" s="647">
        <v>-0.33333333333333331</v>
      </c>
      <c r="F24" s="642"/>
      <c r="G24" s="647">
        <v>-0.03</v>
      </c>
      <c r="H24" s="159"/>
      <c r="I24" s="159"/>
      <c r="J24" s="159"/>
      <c r="K24" s="159"/>
      <c r="L24" s="10"/>
      <c r="M24" s="10"/>
      <c r="N24" s="10"/>
      <c r="O24" s="10"/>
    </row>
    <row r="25" spans="1:20">
      <c r="A25" s="159"/>
      <c r="B25" s="646" t="s">
        <v>18</v>
      </c>
      <c r="C25" s="641">
        <v>20</v>
      </c>
      <c r="D25" s="644">
        <v>13</v>
      </c>
      <c r="E25" s="647">
        <v>-0.35</v>
      </c>
      <c r="F25" s="643"/>
      <c r="G25" s="647">
        <v>-0.03</v>
      </c>
      <c r="H25" s="159"/>
      <c r="I25" s="159"/>
      <c r="J25" s="159"/>
      <c r="K25" s="159"/>
      <c r="L25" s="10"/>
      <c r="M25" s="10"/>
      <c r="N25" s="10"/>
      <c r="O25" s="10"/>
    </row>
    <row r="26" spans="1:20">
      <c r="A26" s="159"/>
      <c r="B26" s="650" t="s">
        <v>53</v>
      </c>
      <c r="C26" s="651">
        <v>3118</v>
      </c>
      <c r="D26" s="651">
        <v>3021</v>
      </c>
      <c r="E26" s="647">
        <v>-3.1109685695958948E-2</v>
      </c>
      <c r="F26" s="639"/>
      <c r="G26" s="637"/>
      <c r="H26" s="159"/>
      <c r="I26" s="159"/>
      <c r="J26" s="159"/>
      <c r="K26" s="159"/>
      <c r="L26" s="10"/>
      <c r="M26" s="10"/>
      <c r="N26" s="10"/>
      <c r="O26" s="10"/>
      <c r="P26" s="159"/>
      <c r="Q26" s="159"/>
      <c r="R26" s="159"/>
      <c r="S26" s="159"/>
      <c r="T26" s="159"/>
    </row>
    <row r="27" spans="1:20" s="273" customFormat="1">
      <c r="L27" s="10"/>
      <c r="M27" s="10"/>
      <c r="N27" s="10"/>
      <c r="O27" s="10"/>
    </row>
    <row r="28" spans="1:20">
      <c r="A28" s="712" t="s">
        <v>228</v>
      </c>
      <c r="B28" s="712"/>
      <c r="C28" s="712"/>
      <c r="D28" s="712"/>
      <c r="E28" s="712"/>
      <c r="F28" s="712"/>
      <c r="G28" s="712"/>
      <c r="H28" s="712"/>
      <c r="I28" s="712"/>
      <c r="J28" s="159"/>
      <c r="K28" s="159"/>
      <c r="L28" s="159"/>
      <c r="M28" s="159"/>
      <c r="N28" s="159"/>
      <c r="O28" s="159"/>
    </row>
    <row r="29" spans="1:20">
      <c r="A29" s="711" t="s">
        <v>575</v>
      </c>
      <c r="B29" s="711"/>
      <c r="C29" s="711"/>
      <c r="D29" s="711"/>
      <c r="E29" s="711"/>
      <c r="F29" s="711"/>
      <c r="G29" s="711"/>
      <c r="H29" s="711"/>
      <c r="I29" s="711"/>
      <c r="J29" s="159"/>
      <c r="K29" s="159"/>
      <c r="L29" s="159"/>
      <c r="M29" s="159"/>
      <c r="N29" s="159"/>
      <c r="O29" s="159"/>
    </row>
    <row r="30" spans="1:20">
      <c r="A30" s="177"/>
      <c r="B30" s="177"/>
      <c r="C30" s="177"/>
      <c r="D30" s="177"/>
      <c r="E30" s="177"/>
      <c r="F30" s="177"/>
      <c r="G30" s="177"/>
      <c r="H30" s="177"/>
      <c r="I30" s="177"/>
      <c r="J30" s="159"/>
      <c r="K30" s="159"/>
      <c r="L30" s="159"/>
      <c r="M30" s="159"/>
      <c r="N30" s="159"/>
      <c r="O30" s="159"/>
    </row>
    <row r="31" spans="1:20" s="67" customFormat="1">
      <c r="A31" s="710" t="s">
        <v>416</v>
      </c>
      <c r="B31" s="710"/>
      <c r="C31" s="710"/>
      <c r="D31" s="710"/>
      <c r="E31" s="710"/>
      <c r="F31" s="710"/>
      <c r="G31" s="710"/>
      <c r="H31" s="710"/>
      <c r="I31" s="710"/>
    </row>
    <row r="33" spans="1:20">
      <c r="A33" s="159"/>
      <c r="B33" s="159"/>
      <c r="C33" s="64" t="s">
        <v>210</v>
      </c>
      <c r="D33" s="53"/>
      <c r="E33" s="53"/>
      <c r="F33" s="53"/>
      <c r="G33" s="53"/>
      <c r="H33" s="62"/>
      <c r="I33" s="61"/>
      <c r="J33" s="159"/>
      <c r="K33" s="159"/>
      <c r="L33" s="159"/>
      <c r="M33" s="159"/>
      <c r="N33" s="159"/>
      <c r="O33" s="159"/>
      <c r="P33" s="159"/>
      <c r="Q33" s="159"/>
      <c r="R33" s="159"/>
      <c r="S33" s="159"/>
      <c r="T33" s="159"/>
    </row>
    <row r="34" spans="1:20">
      <c r="A34" s="159"/>
      <c r="B34" s="654">
        <v>2015</v>
      </c>
      <c r="C34" s="655">
        <v>44</v>
      </c>
      <c r="D34" s="29"/>
      <c r="E34" s="29"/>
      <c r="F34" s="29"/>
      <c r="G34" s="29"/>
      <c r="H34" s="30"/>
      <c r="I34" s="159"/>
      <c r="J34" s="159"/>
      <c r="K34" s="159"/>
      <c r="L34" s="159"/>
      <c r="M34" s="159"/>
      <c r="N34" s="159"/>
      <c r="O34" s="159"/>
      <c r="P34" s="159"/>
      <c r="Q34" s="159"/>
      <c r="R34" s="159"/>
      <c r="S34" s="159"/>
      <c r="T34" s="159"/>
    </row>
    <row r="35" spans="1:20">
      <c r="A35" s="159"/>
      <c r="B35" s="654">
        <v>2016</v>
      </c>
      <c r="C35" s="655">
        <v>71</v>
      </c>
      <c r="D35" s="29"/>
      <c r="E35" s="29"/>
      <c r="F35" s="29"/>
      <c r="G35" s="29"/>
      <c r="H35" s="30"/>
      <c r="I35" s="159"/>
      <c r="J35" s="159"/>
      <c r="K35" s="159"/>
      <c r="L35" s="159"/>
      <c r="M35" s="159"/>
      <c r="N35" s="159"/>
      <c r="O35" s="159"/>
      <c r="P35" s="159"/>
      <c r="Q35" s="159"/>
      <c r="R35" s="159"/>
      <c r="S35" s="159"/>
      <c r="T35" s="159"/>
    </row>
    <row r="36" spans="1:20">
      <c r="A36" s="159"/>
      <c r="B36" s="654">
        <v>2017</v>
      </c>
      <c r="C36" s="655">
        <v>89</v>
      </c>
      <c r="D36" s="29"/>
      <c r="E36" s="29"/>
      <c r="F36" s="29"/>
      <c r="G36" s="29"/>
      <c r="H36" s="30"/>
      <c r="I36" s="159"/>
      <c r="J36" s="159"/>
      <c r="K36" s="159"/>
      <c r="L36" s="159"/>
      <c r="M36" s="159"/>
      <c r="N36" s="159"/>
      <c r="O36" s="159"/>
      <c r="P36" s="159"/>
      <c r="Q36" s="159"/>
      <c r="R36" s="159"/>
      <c r="S36" s="159"/>
      <c r="T36" s="159"/>
    </row>
    <row r="37" spans="1:20">
      <c r="A37" s="159"/>
      <c r="B37" s="654">
        <v>2018</v>
      </c>
      <c r="C37" s="655">
        <v>94</v>
      </c>
      <c r="D37" s="29"/>
      <c r="E37" s="29"/>
      <c r="F37" s="29"/>
      <c r="G37" s="29"/>
      <c r="H37" s="30"/>
      <c r="I37" s="159"/>
      <c r="J37" s="159"/>
      <c r="K37" s="159"/>
      <c r="L37" s="159"/>
      <c r="M37" s="159"/>
      <c r="N37" s="159"/>
      <c r="O37" s="159"/>
      <c r="P37" s="159"/>
      <c r="Q37" s="159"/>
      <c r="R37" s="159"/>
      <c r="S37" s="159"/>
      <c r="T37" s="159"/>
    </row>
    <row r="38" spans="1:20">
      <c r="A38" s="159"/>
      <c r="B38" s="654">
        <v>2019</v>
      </c>
      <c r="C38" s="655">
        <v>86</v>
      </c>
      <c r="D38" s="29"/>
      <c r="E38" s="29"/>
      <c r="F38" s="29"/>
      <c r="G38" s="29"/>
      <c r="H38" s="30"/>
      <c r="I38" s="159"/>
      <c r="J38" s="159"/>
      <c r="K38" s="159"/>
      <c r="L38" s="159"/>
      <c r="M38" s="159"/>
      <c r="N38" s="159"/>
      <c r="O38" s="159"/>
      <c r="P38" s="159"/>
      <c r="Q38" s="159"/>
      <c r="R38" s="159"/>
      <c r="S38" s="159"/>
      <c r="T38" s="159"/>
    </row>
    <row r="40" spans="1:20" s="159" customFormat="1">
      <c r="A40" s="712" t="s">
        <v>228</v>
      </c>
      <c r="B40" s="712"/>
      <c r="C40" s="712"/>
      <c r="D40" s="712"/>
      <c r="E40" s="712"/>
      <c r="F40" s="712"/>
      <c r="G40" s="712"/>
      <c r="H40" s="712"/>
      <c r="I40" s="712"/>
    </row>
    <row r="41" spans="1:20" s="159" customFormat="1">
      <c r="A41" s="711" t="s">
        <v>450</v>
      </c>
      <c r="B41" s="711"/>
      <c r="C41" s="711"/>
      <c r="D41" s="711"/>
      <c r="E41" s="711"/>
      <c r="F41" s="711"/>
      <c r="G41" s="711"/>
      <c r="H41" s="711"/>
      <c r="I41" s="711"/>
    </row>
    <row r="42" spans="1:20">
      <c r="A42" s="159"/>
      <c r="B42" s="159"/>
      <c r="C42" s="159"/>
      <c r="D42" s="159"/>
      <c r="E42" s="159"/>
      <c r="F42" s="159"/>
      <c r="G42" s="159"/>
      <c r="H42" s="159"/>
      <c r="I42" s="159"/>
      <c r="J42" s="159"/>
      <c r="K42" s="17"/>
      <c r="L42" s="17"/>
      <c r="M42" s="17"/>
      <c r="N42" s="17"/>
      <c r="O42" s="17"/>
      <c r="P42" s="17"/>
      <c r="Q42" s="159"/>
      <c r="R42" s="159"/>
      <c r="S42" s="159"/>
      <c r="T42" s="159"/>
    </row>
    <row r="43" spans="1:20" s="67" customFormat="1">
      <c r="A43" s="710" t="s">
        <v>229</v>
      </c>
      <c r="B43" s="710"/>
      <c r="C43" s="710"/>
      <c r="D43" s="710"/>
      <c r="E43" s="710"/>
      <c r="F43" s="710"/>
      <c r="G43" s="710"/>
      <c r="H43" s="710"/>
      <c r="I43" s="710"/>
      <c r="K43" s="191"/>
      <c r="L43" s="191"/>
      <c r="M43" s="191"/>
      <c r="N43" s="191"/>
      <c r="O43" s="191"/>
      <c r="P43" s="191"/>
    </row>
    <row r="44" spans="1:20">
      <c r="A44" s="159"/>
      <c r="B44" s="159"/>
      <c r="C44" s="159"/>
      <c r="D44" s="159"/>
      <c r="E44" s="159"/>
      <c r="F44" s="159"/>
      <c r="G44" s="159"/>
      <c r="H44" s="159"/>
      <c r="I44" s="159"/>
      <c r="J44" s="4"/>
      <c r="K44" s="4"/>
      <c r="L44" s="5"/>
      <c r="M44" s="5"/>
      <c r="N44" s="5"/>
      <c r="O44" s="5"/>
      <c r="P44" s="4"/>
      <c r="Q44" s="4"/>
      <c r="R44" s="4"/>
      <c r="S44" s="4"/>
      <c r="T44" s="4"/>
    </row>
    <row r="45" spans="1:20" ht="26.5" customHeight="1">
      <c r="A45" s="159"/>
      <c r="B45" s="159"/>
      <c r="C45" s="730" t="s">
        <v>230</v>
      </c>
      <c r="D45" s="730"/>
      <c r="E45" s="159"/>
      <c r="F45" s="159"/>
      <c r="G45" s="159"/>
      <c r="H45" s="159"/>
      <c r="I45" s="159"/>
      <c r="J45" s="4"/>
      <c r="K45" s="4"/>
      <c r="L45" s="5"/>
      <c r="M45" s="5"/>
      <c r="N45" s="5"/>
      <c r="O45" s="5"/>
      <c r="P45" s="4"/>
      <c r="Q45" s="4"/>
      <c r="R45" s="4"/>
      <c r="S45" s="4"/>
      <c r="T45" s="4"/>
    </row>
    <row r="46" spans="1:20" ht="24" customHeight="1">
      <c r="A46" s="159"/>
      <c r="B46" s="20"/>
      <c r="C46" s="68">
        <v>2017</v>
      </c>
      <c r="D46" s="68">
        <v>2018</v>
      </c>
      <c r="E46" s="68" t="s">
        <v>227</v>
      </c>
      <c r="F46" s="265" t="s">
        <v>70</v>
      </c>
      <c r="G46" s="263" t="s">
        <v>435</v>
      </c>
      <c r="H46" s="159"/>
      <c r="I46" s="159"/>
      <c r="J46" s="4"/>
      <c r="K46" s="4"/>
      <c r="L46" s="5"/>
      <c r="M46" s="5"/>
      <c r="N46" s="5"/>
      <c r="O46" s="5"/>
      <c r="P46" s="4"/>
      <c r="Q46" s="4"/>
      <c r="R46" s="4"/>
      <c r="S46" s="4"/>
      <c r="T46" s="4"/>
    </row>
    <row r="47" spans="1:20">
      <c r="A47" s="159"/>
      <c r="B47" s="46" t="s">
        <v>31</v>
      </c>
      <c r="C47" s="92">
        <v>1579</v>
      </c>
      <c r="D47" s="92">
        <v>1969</v>
      </c>
      <c r="E47" s="24">
        <f t="shared" ref="E47:E67" si="0">(D47-C47)/C47</f>
        <v>0.24699176694110198</v>
      </c>
      <c r="F47" s="21"/>
      <c r="G47" s="264">
        <v>-0.12</v>
      </c>
      <c r="H47" s="159"/>
      <c r="I47" s="159"/>
      <c r="J47" s="159"/>
      <c r="K47" s="159"/>
      <c r="L47" s="10"/>
      <c r="M47" s="10"/>
      <c r="N47" s="10"/>
      <c r="O47" s="10"/>
      <c r="P47" s="159"/>
      <c r="Q47" s="159"/>
      <c r="R47" s="159"/>
      <c r="S47" s="159"/>
      <c r="T47" s="159"/>
    </row>
    <row r="48" spans="1:20">
      <c r="A48" s="159"/>
      <c r="B48" s="46" t="s">
        <v>27</v>
      </c>
      <c r="C48" s="92">
        <v>2941</v>
      </c>
      <c r="D48" s="92">
        <v>3526</v>
      </c>
      <c r="E48" s="24">
        <f t="shared" si="0"/>
        <v>0.19891193471608296</v>
      </c>
      <c r="F48" s="21"/>
      <c r="G48" s="264">
        <v>-0.12</v>
      </c>
      <c r="H48" s="159"/>
      <c r="I48" s="159"/>
      <c r="J48" s="159"/>
      <c r="K48" s="159"/>
      <c r="L48" s="10"/>
      <c r="M48" s="10"/>
      <c r="N48" s="10"/>
      <c r="O48" s="10"/>
      <c r="P48" s="159"/>
      <c r="Q48" s="159"/>
      <c r="R48" s="159"/>
      <c r="S48" s="159"/>
      <c r="T48" s="159"/>
    </row>
    <row r="49" spans="1:16">
      <c r="B49" s="46" t="s">
        <v>25</v>
      </c>
      <c r="C49" s="92">
        <v>3522</v>
      </c>
      <c r="D49" s="92">
        <v>3970</v>
      </c>
      <c r="E49" s="24">
        <f t="shared" si="0"/>
        <v>0.12720045428733673</v>
      </c>
      <c r="F49" s="21"/>
      <c r="G49" s="264">
        <v>-0.12</v>
      </c>
      <c r="H49" s="159"/>
      <c r="I49" s="159"/>
      <c r="J49" s="159"/>
      <c r="K49" s="159"/>
      <c r="L49" s="10"/>
      <c r="M49" s="10"/>
      <c r="N49" s="10"/>
      <c r="O49" s="10"/>
    </row>
    <row r="50" spans="1:16">
      <c r="B50" s="46" t="s">
        <v>18</v>
      </c>
      <c r="C50" s="92">
        <v>5665</v>
      </c>
      <c r="D50" s="92">
        <v>6236</v>
      </c>
      <c r="E50" s="24">
        <f t="shared" si="0"/>
        <v>0.10079435127978817</v>
      </c>
      <c r="F50" s="21"/>
      <c r="G50" s="264">
        <v>-0.12</v>
      </c>
      <c r="H50" s="159"/>
      <c r="I50" s="159"/>
      <c r="J50" s="159"/>
      <c r="K50" s="159"/>
      <c r="L50" s="10"/>
      <c r="M50" s="10"/>
      <c r="N50" s="10"/>
      <c r="O50" s="10"/>
    </row>
    <row r="51" spans="1:16">
      <c r="B51" s="46" t="s">
        <v>21</v>
      </c>
      <c r="C51" s="92">
        <v>3922</v>
      </c>
      <c r="D51" s="92">
        <v>4023</v>
      </c>
      <c r="E51" s="24">
        <f t="shared" si="0"/>
        <v>2.5752167261601223E-2</v>
      </c>
      <c r="F51" s="21"/>
      <c r="G51" s="264">
        <v>-0.12</v>
      </c>
      <c r="H51" s="159"/>
      <c r="I51" s="159"/>
      <c r="J51" s="159"/>
      <c r="K51" s="159"/>
      <c r="L51" s="10"/>
      <c r="M51" s="10"/>
      <c r="N51" s="10"/>
      <c r="O51" s="10"/>
    </row>
    <row r="52" spans="1:16">
      <c r="B52" s="46" t="s">
        <v>33</v>
      </c>
      <c r="C52" s="92">
        <v>2151</v>
      </c>
      <c r="D52" s="92">
        <v>2051</v>
      </c>
      <c r="E52" s="24">
        <f t="shared" si="0"/>
        <v>-4.6490004649000466E-2</v>
      </c>
      <c r="F52" s="21"/>
      <c r="G52" s="264">
        <v>-0.12</v>
      </c>
      <c r="H52" s="159"/>
      <c r="I52" s="159"/>
      <c r="J52" s="159"/>
      <c r="K52" s="159"/>
      <c r="L52" s="10"/>
      <c r="M52" s="10"/>
      <c r="N52" s="10"/>
      <c r="O52" s="10"/>
    </row>
    <row r="53" spans="1:16">
      <c r="B53" s="47" t="s">
        <v>19</v>
      </c>
      <c r="C53" s="189">
        <v>5553</v>
      </c>
      <c r="D53" s="189">
        <v>5258</v>
      </c>
      <c r="F53" s="188">
        <f>(D53-C53)/C53</f>
        <v>-5.3124437241130917E-2</v>
      </c>
      <c r="G53" s="264">
        <v>-0.12</v>
      </c>
      <c r="H53" s="159"/>
      <c r="I53" s="159"/>
      <c r="J53" s="159"/>
      <c r="K53" s="159"/>
      <c r="L53" s="10"/>
      <c r="M53" s="10"/>
      <c r="N53" s="10"/>
      <c r="O53" s="10"/>
    </row>
    <row r="54" spans="1:16">
      <c r="B54" s="46" t="s">
        <v>20</v>
      </c>
      <c r="C54" s="92">
        <v>6749</v>
      </c>
      <c r="D54" s="92">
        <v>6369</v>
      </c>
      <c r="E54" s="24">
        <f t="shared" si="0"/>
        <v>-5.6304637724107272E-2</v>
      </c>
      <c r="F54" s="21"/>
      <c r="G54" s="264">
        <v>-0.12</v>
      </c>
      <c r="H54" s="159"/>
      <c r="I54" s="159"/>
      <c r="J54" s="159"/>
      <c r="K54" s="159"/>
      <c r="L54" s="10"/>
      <c r="M54" s="10"/>
      <c r="N54" s="10"/>
      <c r="O54" s="10"/>
    </row>
    <row r="55" spans="1:16">
      <c r="B55" s="46" t="s">
        <v>32</v>
      </c>
      <c r="C55" s="92">
        <v>1649</v>
      </c>
      <c r="D55" s="92">
        <v>1541</v>
      </c>
      <c r="E55" s="24">
        <f t="shared" si="0"/>
        <v>-6.549423893268648E-2</v>
      </c>
      <c r="F55" s="21"/>
      <c r="G55" s="264">
        <v>-0.12</v>
      </c>
      <c r="H55" s="159"/>
      <c r="I55" s="159"/>
      <c r="J55" s="159"/>
      <c r="K55" s="159"/>
      <c r="L55" s="10"/>
      <c r="M55" s="10"/>
      <c r="N55" s="10"/>
      <c r="O55" s="10"/>
    </row>
    <row r="56" spans="1:16">
      <c r="B56" s="46" t="s">
        <v>22</v>
      </c>
      <c r="C56" s="92">
        <v>2988</v>
      </c>
      <c r="D56" s="92">
        <v>2766</v>
      </c>
      <c r="E56" s="24">
        <f t="shared" si="0"/>
        <v>-7.4297188755020074E-2</v>
      </c>
      <c r="F56" s="21"/>
      <c r="G56" s="264">
        <v>-0.12</v>
      </c>
      <c r="H56" s="159"/>
      <c r="I56" s="159"/>
      <c r="J56" s="159"/>
      <c r="K56" s="159"/>
      <c r="L56" s="10"/>
      <c r="M56" s="10"/>
      <c r="N56" s="10"/>
      <c r="O56" s="10"/>
    </row>
    <row r="57" spans="1:16">
      <c r="B57" s="40" t="s">
        <v>35</v>
      </c>
      <c r="C57" s="92">
        <v>1576</v>
      </c>
      <c r="D57" s="92">
        <v>1397</v>
      </c>
      <c r="E57" s="24">
        <f t="shared" si="0"/>
        <v>-0.11357868020304568</v>
      </c>
      <c r="F57" s="21"/>
      <c r="G57" s="264">
        <v>-0.12</v>
      </c>
      <c r="H57" s="159"/>
      <c r="I57" s="159"/>
      <c r="J57" s="159"/>
      <c r="K57" s="159"/>
      <c r="L57" s="10"/>
      <c r="M57" s="10"/>
      <c r="N57" s="10"/>
      <c r="O57" s="10"/>
    </row>
    <row r="58" spans="1:16">
      <c r="B58" s="46" t="s">
        <v>30</v>
      </c>
      <c r="C58" s="92">
        <v>3151</v>
      </c>
      <c r="D58" s="92">
        <v>2773</v>
      </c>
      <c r="E58" s="24">
        <f t="shared" si="0"/>
        <v>-0.11996191685179308</v>
      </c>
      <c r="F58" s="21"/>
      <c r="G58" s="264">
        <v>-0.12</v>
      </c>
      <c r="H58" s="159"/>
      <c r="I58" s="159"/>
      <c r="J58" s="159"/>
      <c r="K58" s="159"/>
      <c r="L58" s="10"/>
      <c r="M58" s="10"/>
      <c r="N58" s="10"/>
      <c r="O58" s="10"/>
    </row>
    <row r="59" spans="1:16">
      <c r="B59" s="46" t="s">
        <v>28</v>
      </c>
      <c r="C59" s="92">
        <v>4329</v>
      </c>
      <c r="D59" s="92">
        <v>3720</v>
      </c>
      <c r="E59" s="24">
        <f t="shared" si="0"/>
        <v>-0.14067914067914067</v>
      </c>
      <c r="F59" s="21"/>
      <c r="G59" s="264">
        <v>-0.12</v>
      </c>
      <c r="H59" s="159"/>
      <c r="I59" s="159"/>
      <c r="J59" s="159"/>
      <c r="K59" s="159"/>
      <c r="L59" s="10"/>
      <c r="M59" s="10"/>
      <c r="N59" s="10"/>
      <c r="O59" s="10"/>
    </row>
    <row r="60" spans="1:16">
      <c r="B60" s="46" t="s">
        <v>26</v>
      </c>
      <c r="C60" s="92">
        <v>2365</v>
      </c>
      <c r="D60" s="92">
        <v>2010</v>
      </c>
      <c r="E60" s="24">
        <f t="shared" si="0"/>
        <v>-0.15010570824524314</v>
      </c>
      <c r="F60" s="21"/>
      <c r="G60" s="264">
        <v>-0.12</v>
      </c>
      <c r="H60" s="159"/>
      <c r="I60" s="159"/>
      <c r="J60" s="159"/>
      <c r="K60" s="159"/>
      <c r="L60" s="10"/>
      <c r="M60" s="10"/>
      <c r="N60" s="10"/>
      <c r="O60" s="10"/>
    </row>
    <row r="61" spans="1:16">
      <c r="B61" s="46" t="s">
        <v>23</v>
      </c>
      <c r="C61" s="92">
        <v>7237</v>
      </c>
      <c r="D61" s="92">
        <v>5966</v>
      </c>
      <c r="E61" s="24">
        <f t="shared" si="0"/>
        <v>-0.17562525908525634</v>
      </c>
      <c r="F61" s="21"/>
      <c r="G61" s="264">
        <v>-0.12</v>
      </c>
      <c r="H61" s="159"/>
      <c r="I61" s="159"/>
      <c r="J61" s="159"/>
      <c r="K61" s="159"/>
      <c r="L61" s="10"/>
      <c r="M61" s="10"/>
      <c r="N61" s="10"/>
      <c r="O61" s="10"/>
    </row>
    <row r="62" spans="1:16">
      <c r="B62" s="46" t="s">
        <v>24</v>
      </c>
      <c r="C62" s="92">
        <v>3618</v>
      </c>
      <c r="D62" s="92">
        <v>2812</v>
      </c>
      <c r="E62" s="24">
        <f t="shared" si="0"/>
        <v>-0.22277501381978995</v>
      </c>
      <c r="F62" s="21"/>
      <c r="G62" s="264">
        <v>-0.12</v>
      </c>
      <c r="H62" s="159"/>
      <c r="I62" s="159"/>
      <c r="J62" s="159"/>
      <c r="K62" s="159"/>
      <c r="L62" s="10"/>
      <c r="M62" s="10"/>
      <c r="N62" s="10"/>
      <c r="O62" s="10"/>
    </row>
    <row r="63" spans="1:16">
      <c r="B63" s="46" t="s">
        <v>36</v>
      </c>
      <c r="C63" s="92">
        <v>4772</v>
      </c>
      <c r="D63" s="92">
        <v>3674</v>
      </c>
      <c r="E63" s="24">
        <f t="shared" si="0"/>
        <v>-0.23009220452640403</v>
      </c>
      <c r="F63" s="21"/>
      <c r="G63" s="264">
        <v>-0.12</v>
      </c>
      <c r="H63" s="159"/>
      <c r="I63" s="159"/>
      <c r="J63" s="159"/>
      <c r="K63" s="159"/>
      <c r="L63" s="10"/>
      <c r="M63" s="10"/>
      <c r="N63" s="10"/>
      <c r="O63" s="10"/>
    </row>
    <row r="64" spans="1:16">
      <c r="A64" s="159"/>
      <c r="B64" s="46" t="s">
        <v>29</v>
      </c>
      <c r="C64" s="92">
        <v>3477</v>
      </c>
      <c r="D64" s="92">
        <v>2516</v>
      </c>
      <c r="E64" s="24">
        <f t="shared" si="0"/>
        <v>-0.27638769053781997</v>
      </c>
      <c r="F64" s="21"/>
      <c r="G64" s="264">
        <v>-0.12</v>
      </c>
      <c r="H64" s="159"/>
      <c r="I64" s="159"/>
      <c r="J64" s="159"/>
      <c r="K64" s="159"/>
      <c r="L64" s="10"/>
      <c r="M64" s="10"/>
      <c r="N64" s="10"/>
      <c r="O64" s="10"/>
      <c r="P64" s="159"/>
    </row>
    <row r="65" spans="1:16">
      <c r="A65" s="159"/>
      <c r="B65" s="18" t="s">
        <v>37</v>
      </c>
      <c r="C65" s="92">
        <v>3845</v>
      </c>
      <c r="D65" s="92">
        <v>2568</v>
      </c>
      <c r="E65" s="24">
        <f t="shared" si="0"/>
        <v>-0.33211963589076721</v>
      </c>
      <c r="F65" s="13"/>
      <c r="G65" s="264">
        <v>-0.12</v>
      </c>
      <c r="H65" s="159"/>
      <c r="I65" s="159"/>
      <c r="J65" s="159"/>
      <c r="K65" s="159"/>
      <c r="L65" s="10"/>
      <c r="M65" s="10"/>
      <c r="N65" s="10"/>
      <c r="O65" s="10"/>
      <c r="P65" s="159"/>
    </row>
    <row r="66" spans="1:16">
      <c r="A66" s="159"/>
      <c r="B66" s="46" t="s">
        <v>38</v>
      </c>
      <c r="C66" s="92">
        <v>2023</v>
      </c>
      <c r="D66" s="92">
        <v>1336</v>
      </c>
      <c r="E66" s="24">
        <f t="shared" si="0"/>
        <v>-0.33959466139396938</v>
      </c>
      <c r="F66" s="22"/>
      <c r="G66" s="264">
        <v>-0.12</v>
      </c>
      <c r="H66" s="159"/>
      <c r="I66" s="159"/>
      <c r="J66" s="159"/>
      <c r="K66" s="159"/>
      <c r="L66" s="10"/>
      <c r="M66" s="10"/>
      <c r="N66" s="10"/>
      <c r="O66" s="10"/>
      <c r="P66" s="159"/>
    </row>
    <row r="67" spans="1:16">
      <c r="A67" s="159"/>
      <c r="B67" s="46" t="s">
        <v>34</v>
      </c>
      <c r="C67" s="92">
        <v>3307</v>
      </c>
      <c r="D67" s="92">
        <v>2020</v>
      </c>
      <c r="E67" s="24">
        <f t="shared" si="0"/>
        <v>-0.38917447837919567</v>
      </c>
      <c r="F67" s="24"/>
      <c r="G67" s="264">
        <v>-0.12</v>
      </c>
      <c r="H67" s="159"/>
      <c r="I67" s="159"/>
      <c r="J67" s="159"/>
      <c r="K67" s="159"/>
      <c r="L67" s="10"/>
      <c r="M67" s="10"/>
      <c r="N67" s="10"/>
      <c r="O67" s="10"/>
      <c r="P67" s="159"/>
    </row>
    <row r="68" spans="1:16">
      <c r="B68" s="76" t="s">
        <v>53</v>
      </c>
      <c r="C68" s="92">
        <v>3248</v>
      </c>
      <c r="D68" s="92">
        <v>2857</v>
      </c>
      <c r="E68" s="24">
        <f>(D68-C68)/C68</f>
        <v>-0.12038177339901478</v>
      </c>
      <c r="F68" s="21"/>
      <c r="G68" s="159"/>
      <c r="H68" s="159"/>
      <c r="I68" s="159"/>
      <c r="J68" s="159"/>
      <c r="K68" s="159"/>
      <c r="L68" s="10"/>
      <c r="M68" s="10"/>
      <c r="N68" s="10"/>
      <c r="O68" s="10"/>
    </row>
    <row r="69" spans="1:16" s="273" customFormat="1">
      <c r="B69" s="76"/>
      <c r="C69" s="92"/>
      <c r="D69" s="92"/>
      <c r="E69" s="24"/>
      <c r="F69" s="21"/>
      <c r="L69" s="10"/>
      <c r="M69" s="10"/>
      <c r="N69" s="10"/>
      <c r="O69" s="10"/>
    </row>
    <row r="70" spans="1:16">
      <c r="A70" s="712" t="s">
        <v>228</v>
      </c>
      <c r="B70" s="712"/>
      <c r="C70" s="712"/>
      <c r="D70" s="712"/>
      <c r="E70" s="712"/>
      <c r="F70" s="712"/>
      <c r="G70" s="712"/>
      <c r="H70" s="712"/>
      <c r="I70" s="712"/>
      <c r="J70" s="159"/>
      <c r="K70" s="159"/>
      <c r="L70" s="159"/>
      <c r="M70" s="159"/>
      <c r="N70" s="159"/>
      <c r="O70" s="159"/>
      <c r="P70" s="159"/>
    </row>
    <row r="71" spans="1:16">
      <c r="A71" s="711" t="s">
        <v>279</v>
      </c>
      <c r="B71" s="711"/>
      <c r="C71" s="711"/>
      <c r="D71" s="711"/>
      <c r="E71" s="711"/>
      <c r="F71" s="711"/>
      <c r="G71" s="711"/>
      <c r="H71" s="711"/>
      <c r="I71" s="711"/>
      <c r="J71" s="159"/>
      <c r="K71" s="159"/>
      <c r="L71" s="159"/>
      <c r="M71" s="159"/>
      <c r="N71" s="159"/>
      <c r="O71" s="159"/>
      <c r="P71" s="159"/>
    </row>
    <row r="72" spans="1:16">
      <c r="A72" s="159"/>
      <c r="B72" s="159"/>
      <c r="C72" s="159"/>
      <c r="D72" s="159"/>
      <c r="E72" s="159"/>
      <c r="F72" s="159"/>
      <c r="G72" s="159"/>
      <c r="H72" s="159"/>
      <c r="I72" s="159"/>
      <c r="J72" s="159"/>
      <c r="K72" s="17"/>
      <c r="L72" s="17"/>
      <c r="M72" s="17"/>
      <c r="N72" s="17"/>
      <c r="O72" s="17"/>
      <c r="P72" s="17"/>
    </row>
    <row r="73" spans="1:16" s="67" customFormat="1">
      <c r="A73" s="710" t="s">
        <v>417</v>
      </c>
      <c r="B73" s="710"/>
      <c r="C73" s="710"/>
      <c r="D73" s="710"/>
      <c r="E73" s="710"/>
      <c r="F73" s="710"/>
      <c r="G73" s="710"/>
      <c r="H73" s="710"/>
      <c r="I73" s="710"/>
    </row>
    <row r="75" spans="1:16" ht="24">
      <c r="A75" s="159"/>
      <c r="B75" s="159"/>
      <c r="C75" s="64" t="s">
        <v>231</v>
      </c>
      <c r="D75" s="53"/>
      <c r="E75" s="53"/>
      <c r="F75" s="53"/>
      <c r="G75" s="53"/>
      <c r="H75" s="62"/>
      <c r="I75" s="61"/>
      <c r="J75" s="159"/>
      <c r="K75" s="159"/>
      <c r="L75" s="159"/>
      <c r="M75" s="159"/>
      <c r="N75" s="159"/>
      <c r="O75" s="159"/>
      <c r="P75" s="159"/>
    </row>
    <row r="76" spans="1:16">
      <c r="A76" s="159"/>
      <c r="B76" s="101">
        <v>2014</v>
      </c>
      <c r="C76" s="218">
        <v>9706</v>
      </c>
      <c r="D76" s="29"/>
      <c r="E76" s="29"/>
      <c r="F76" s="29"/>
      <c r="G76" s="29"/>
      <c r="H76" s="30"/>
      <c r="I76" s="159"/>
      <c r="J76" s="159"/>
      <c r="K76" s="159"/>
      <c r="L76" s="159"/>
      <c r="M76" s="159"/>
      <c r="N76" s="159"/>
      <c r="O76" s="159"/>
      <c r="P76" s="159"/>
    </row>
    <row r="77" spans="1:16">
      <c r="A77" s="159"/>
      <c r="B77" s="101">
        <v>2015</v>
      </c>
      <c r="C77" s="218">
        <v>11237</v>
      </c>
      <c r="D77" s="29"/>
      <c r="E77" s="29"/>
      <c r="F77" s="29"/>
      <c r="G77" s="29"/>
      <c r="H77" s="30"/>
      <c r="I77" s="159"/>
      <c r="J77" s="159"/>
      <c r="K77" s="159"/>
      <c r="L77" s="159"/>
      <c r="M77" s="159"/>
      <c r="N77" s="159"/>
      <c r="O77" s="159"/>
      <c r="P77" s="159"/>
    </row>
    <row r="78" spans="1:16">
      <c r="A78" s="159"/>
      <c r="B78" s="101">
        <v>2016</v>
      </c>
      <c r="C78" s="218">
        <v>6985</v>
      </c>
      <c r="D78" s="29"/>
      <c r="E78" s="29"/>
      <c r="F78" s="29"/>
      <c r="G78" s="29"/>
      <c r="H78" s="30"/>
      <c r="I78" s="159"/>
      <c r="J78" s="159"/>
      <c r="K78" s="159"/>
      <c r="L78" s="159"/>
      <c r="M78" s="159"/>
      <c r="N78" s="159"/>
      <c r="O78" s="159"/>
      <c r="P78" s="159"/>
    </row>
    <row r="79" spans="1:16">
      <c r="A79" s="159"/>
      <c r="B79" s="101">
        <v>2017</v>
      </c>
      <c r="C79" s="93">
        <v>5553</v>
      </c>
      <c r="D79" s="29"/>
      <c r="E79" s="29"/>
      <c r="F79" s="29"/>
      <c r="G79" s="29"/>
      <c r="H79" s="30"/>
      <c r="I79" s="159"/>
      <c r="J79" s="159"/>
      <c r="K79" s="159"/>
      <c r="L79" s="159"/>
      <c r="M79" s="159"/>
      <c r="N79" s="159"/>
      <c r="O79" s="159"/>
      <c r="P79" s="159"/>
    </row>
    <row r="80" spans="1:16">
      <c r="A80" s="159"/>
      <c r="B80" s="101">
        <v>2018</v>
      </c>
      <c r="C80" s="93">
        <v>5258</v>
      </c>
      <c r="D80" s="29"/>
      <c r="E80" s="29"/>
      <c r="F80" s="29"/>
      <c r="G80" s="29"/>
      <c r="H80" s="30"/>
      <c r="I80" s="159"/>
      <c r="J80" s="159"/>
      <c r="K80" s="159"/>
      <c r="L80" s="159"/>
      <c r="M80" s="159"/>
      <c r="N80" s="159"/>
      <c r="O80" s="159"/>
      <c r="P80" s="159"/>
    </row>
    <row r="82" spans="1:14">
      <c r="A82" s="712" t="s">
        <v>228</v>
      </c>
      <c r="B82" s="712"/>
      <c r="C82" s="712"/>
      <c r="D82" s="712"/>
      <c r="E82" s="712"/>
      <c r="F82" s="712"/>
      <c r="G82" s="712"/>
      <c r="H82" s="712"/>
      <c r="I82" s="712"/>
      <c r="J82" s="159"/>
      <c r="K82" s="159"/>
      <c r="L82" s="159"/>
      <c r="M82" s="159"/>
      <c r="N82" s="159"/>
    </row>
    <row r="83" spans="1:14">
      <c r="A83" s="711" t="s">
        <v>65</v>
      </c>
      <c r="B83" s="711"/>
      <c r="C83" s="711"/>
      <c r="D83" s="711"/>
      <c r="E83" s="711"/>
      <c r="F83" s="711"/>
      <c r="G83" s="711"/>
      <c r="H83" s="711"/>
      <c r="I83" s="711"/>
      <c r="J83" s="159"/>
      <c r="K83" s="159"/>
      <c r="L83" s="159"/>
      <c r="M83" s="159"/>
      <c r="N83" s="159"/>
    </row>
    <row r="84" spans="1:14" ht="14.25" customHeight="1">
      <c r="A84" s="177"/>
      <c r="B84" s="177"/>
      <c r="C84" s="177"/>
      <c r="D84" s="177"/>
      <c r="E84" s="177"/>
      <c r="F84" s="177"/>
      <c r="G84" s="177"/>
      <c r="H84" s="177"/>
      <c r="I84" s="177"/>
      <c r="J84" s="159"/>
      <c r="K84" s="159"/>
      <c r="L84" s="159"/>
      <c r="M84" s="159"/>
      <c r="N84" s="159"/>
    </row>
    <row r="85" spans="1:14" s="67" customFormat="1">
      <c r="A85" s="710" t="s">
        <v>576</v>
      </c>
      <c r="B85" s="710"/>
      <c r="C85" s="710"/>
      <c r="D85" s="710"/>
      <c r="E85" s="710"/>
      <c r="F85" s="710"/>
      <c r="G85" s="710"/>
      <c r="H85" s="710"/>
      <c r="I85" s="710"/>
    </row>
    <row r="86" spans="1:14">
      <c r="A86" s="2"/>
      <c r="B86" s="2"/>
      <c r="C86" s="2"/>
      <c r="D86" s="2"/>
      <c r="E86" s="2"/>
      <c r="F86" s="2"/>
      <c r="G86" s="2"/>
      <c r="H86" s="2"/>
      <c r="I86" s="2"/>
      <c r="J86" s="159"/>
      <c r="K86" s="159"/>
      <c r="L86" s="159"/>
      <c r="M86" s="159"/>
      <c r="N86" s="159"/>
    </row>
    <row r="87" spans="1:14" s="9" customFormat="1" ht="24">
      <c r="A87" s="98"/>
      <c r="B87" s="658"/>
      <c r="C87" s="659" t="s">
        <v>232</v>
      </c>
      <c r="D87" s="659" t="s">
        <v>233</v>
      </c>
      <c r="E87" s="659" t="s">
        <v>234</v>
      </c>
      <c r="F87" s="659" t="s">
        <v>235</v>
      </c>
      <c r="G87" s="659" t="s">
        <v>236</v>
      </c>
      <c r="H87" s="659" t="s">
        <v>237</v>
      </c>
      <c r="I87" s="63"/>
      <c r="J87" s="63"/>
      <c r="K87" s="63"/>
      <c r="L87" s="63"/>
      <c r="M87" s="63"/>
      <c r="N87" s="63"/>
    </row>
    <row r="88" spans="1:14">
      <c r="A88" s="4"/>
      <c r="B88" s="663" t="s">
        <v>35</v>
      </c>
      <c r="C88" s="662">
        <v>0.24</v>
      </c>
      <c r="D88" s="662">
        <v>0.54</v>
      </c>
      <c r="E88" s="662">
        <v>0.06</v>
      </c>
      <c r="F88" s="662">
        <v>0.04</v>
      </c>
      <c r="G88" s="662">
        <v>7.0000000000000007E-2</v>
      </c>
      <c r="H88" s="662">
        <v>0.04</v>
      </c>
      <c r="I88" s="38"/>
      <c r="J88" s="96"/>
      <c r="K88" s="38"/>
      <c r="L88" s="96"/>
      <c r="M88" s="38"/>
      <c r="N88" s="96"/>
    </row>
    <row r="89" spans="1:14">
      <c r="A89" s="159"/>
      <c r="B89" s="660" t="s">
        <v>23</v>
      </c>
      <c r="C89" s="662">
        <v>0.36</v>
      </c>
      <c r="D89" s="662">
        <v>0.35</v>
      </c>
      <c r="E89" s="662">
        <v>0.06</v>
      </c>
      <c r="F89" s="662">
        <v>0.06</v>
      </c>
      <c r="G89" s="662">
        <v>0.13</v>
      </c>
      <c r="H89" s="662">
        <v>0.04</v>
      </c>
      <c r="I89" s="38"/>
      <c r="J89" s="96"/>
      <c r="K89" s="38"/>
      <c r="L89" s="96"/>
      <c r="M89" s="38"/>
      <c r="N89" s="96"/>
    </row>
    <row r="90" spans="1:14">
      <c r="A90" s="159"/>
      <c r="B90" s="660" t="s">
        <v>22</v>
      </c>
      <c r="C90" s="662">
        <v>0.31</v>
      </c>
      <c r="D90" s="662">
        <v>0.41</v>
      </c>
      <c r="E90" s="662">
        <v>7.0000000000000007E-2</v>
      </c>
      <c r="F90" s="662">
        <v>0.06</v>
      </c>
      <c r="G90" s="662">
        <v>0.09</v>
      </c>
      <c r="H90" s="662">
        <v>0.06</v>
      </c>
      <c r="I90" s="38"/>
      <c r="J90" s="96"/>
      <c r="K90" s="38"/>
      <c r="L90" s="96"/>
      <c r="M90" s="38"/>
      <c r="N90" s="96"/>
    </row>
    <row r="91" spans="1:14">
      <c r="A91" s="159"/>
      <c r="B91" s="660" t="s">
        <v>32</v>
      </c>
      <c r="C91" s="662">
        <v>0.25</v>
      </c>
      <c r="D91" s="662">
        <v>0.45</v>
      </c>
      <c r="E91" s="662">
        <v>0.08</v>
      </c>
      <c r="F91" s="662">
        <v>7.0000000000000007E-2</v>
      </c>
      <c r="G91" s="662">
        <v>0.11</v>
      </c>
      <c r="H91" s="662">
        <v>0.05</v>
      </c>
      <c r="I91" s="38"/>
      <c r="J91" s="96"/>
      <c r="K91" s="38"/>
      <c r="L91" s="96"/>
      <c r="M91" s="38"/>
      <c r="N91" s="96"/>
    </row>
    <row r="92" spans="1:14">
      <c r="A92" s="159"/>
      <c r="B92" s="660" t="s">
        <v>31</v>
      </c>
      <c r="C92" s="662">
        <v>0.38</v>
      </c>
      <c r="D92" s="662">
        <v>0.37</v>
      </c>
      <c r="E92" s="662">
        <v>0.06</v>
      </c>
      <c r="F92" s="662">
        <v>0.05</v>
      </c>
      <c r="G92" s="662">
        <v>0.09</v>
      </c>
      <c r="H92" s="662">
        <v>0.06</v>
      </c>
      <c r="I92" s="38"/>
      <c r="J92" s="96"/>
      <c r="K92" s="38"/>
      <c r="L92" s="96"/>
      <c r="M92" s="38"/>
      <c r="N92" s="96"/>
    </row>
    <row r="93" spans="1:14">
      <c r="A93" s="159"/>
      <c r="B93" s="660" t="s">
        <v>38</v>
      </c>
      <c r="C93" s="662">
        <v>0.27</v>
      </c>
      <c r="D93" s="662">
        <v>0.46</v>
      </c>
      <c r="E93" s="662">
        <v>0.05</v>
      </c>
      <c r="F93" s="662">
        <v>0.06</v>
      </c>
      <c r="G93" s="662">
        <v>0.11</v>
      </c>
      <c r="H93" s="662">
        <v>0.04</v>
      </c>
      <c r="I93" s="38"/>
      <c r="J93" s="96"/>
      <c r="K93" s="38"/>
      <c r="L93" s="96"/>
      <c r="M93" s="38"/>
      <c r="N93" s="96"/>
    </row>
    <row r="94" spans="1:14">
      <c r="A94" s="159"/>
      <c r="B94" s="660" t="s">
        <v>33</v>
      </c>
      <c r="C94" s="662">
        <v>0.25</v>
      </c>
      <c r="D94" s="662">
        <v>0.46</v>
      </c>
      <c r="E94" s="662">
        <v>0.05</v>
      </c>
      <c r="F94" s="662">
        <v>0.06</v>
      </c>
      <c r="G94" s="662">
        <v>0.15</v>
      </c>
      <c r="H94" s="662">
        <v>0.03</v>
      </c>
      <c r="I94" s="38"/>
      <c r="J94" s="96"/>
      <c r="K94" s="38"/>
      <c r="L94" s="96"/>
      <c r="M94" s="38"/>
      <c r="N94" s="96"/>
    </row>
    <row r="95" spans="1:14">
      <c r="A95" s="159"/>
      <c r="B95" s="660" t="s">
        <v>26</v>
      </c>
      <c r="C95" s="662">
        <v>0.28999999999999998</v>
      </c>
      <c r="D95" s="662">
        <v>0.46</v>
      </c>
      <c r="E95" s="662">
        <v>0.08</v>
      </c>
      <c r="F95" s="662">
        <v>0.06</v>
      </c>
      <c r="G95" s="662">
        <v>0.06</v>
      </c>
      <c r="H95" s="662">
        <v>0.05</v>
      </c>
      <c r="I95" s="38"/>
      <c r="J95" s="96"/>
      <c r="K95" s="38"/>
      <c r="L95" s="96"/>
      <c r="M95" s="38"/>
      <c r="N95" s="96"/>
    </row>
    <row r="96" spans="1:14">
      <c r="A96" s="159"/>
      <c r="B96" s="660" t="s">
        <v>36</v>
      </c>
      <c r="C96" s="662">
        <v>0.23</v>
      </c>
      <c r="D96" s="662">
        <v>0.38</v>
      </c>
      <c r="E96" s="662">
        <v>0.03</v>
      </c>
      <c r="F96" s="662">
        <v>0.06</v>
      </c>
      <c r="G96" s="662">
        <v>0.24</v>
      </c>
      <c r="H96" s="662">
        <v>0.06</v>
      </c>
      <c r="I96" s="38"/>
      <c r="J96" s="96"/>
      <c r="K96" s="38"/>
      <c r="L96" s="96"/>
      <c r="M96" s="38"/>
      <c r="N96" s="96"/>
    </row>
    <row r="97" spans="1:14">
      <c r="A97" s="159"/>
      <c r="B97" s="660" t="s">
        <v>18</v>
      </c>
      <c r="C97" s="662">
        <v>0.4</v>
      </c>
      <c r="D97" s="662">
        <v>0.36</v>
      </c>
      <c r="E97" s="662">
        <v>0.05</v>
      </c>
      <c r="F97" s="662">
        <v>0.05</v>
      </c>
      <c r="G97" s="662">
        <v>0.09</v>
      </c>
      <c r="H97" s="662">
        <v>0.05</v>
      </c>
      <c r="I97" s="38"/>
      <c r="J97" s="96"/>
      <c r="K97" s="38"/>
      <c r="L97" s="96"/>
      <c r="M97" s="38"/>
      <c r="N97" s="96"/>
    </row>
    <row r="98" spans="1:14">
      <c r="A98" s="159"/>
      <c r="B98" s="660" t="s">
        <v>29</v>
      </c>
      <c r="C98" s="662">
        <v>0.31</v>
      </c>
      <c r="D98" s="662">
        <v>0.4</v>
      </c>
      <c r="E98" s="662">
        <v>0.06</v>
      </c>
      <c r="F98" s="662">
        <v>0.08</v>
      </c>
      <c r="G98" s="662">
        <v>0.13</v>
      </c>
      <c r="H98" s="662">
        <v>0.02</v>
      </c>
      <c r="I98" s="38"/>
      <c r="J98" s="96"/>
      <c r="K98" s="38"/>
      <c r="L98" s="96"/>
      <c r="M98" s="38"/>
      <c r="N98" s="96"/>
    </row>
    <row r="99" spans="1:14">
      <c r="A99" s="159"/>
      <c r="B99" s="660" t="s">
        <v>25</v>
      </c>
      <c r="C99" s="662">
        <v>0.32</v>
      </c>
      <c r="D99" s="662">
        <v>0.44</v>
      </c>
      <c r="E99" s="662">
        <v>0.05</v>
      </c>
      <c r="F99" s="662">
        <v>0.05</v>
      </c>
      <c r="G99" s="662">
        <v>0.11</v>
      </c>
      <c r="H99" s="662">
        <v>0.03</v>
      </c>
      <c r="I99" s="38"/>
      <c r="J99" s="96"/>
      <c r="K99" s="38"/>
      <c r="L99" s="96"/>
      <c r="M99" s="38"/>
      <c r="N99" s="96"/>
    </row>
    <row r="100" spans="1:14">
      <c r="A100" s="159"/>
      <c r="B100" s="660" t="s">
        <v>24</v>
      </c>
      <c r="C100" s="662">
        <v>0.37</v>
      </c>
      <c r="D100" s="662">
        <v>0.42</v>
      </c>
      <c r="E100" s="662">
        <v>0.06</v>
      </c>
      <c r="F100" s="662">
        <v>0.05</v>
      </c>
      <c r="G100" s="662">
        <v>7.0000000000000007E-2</v>
      </c>
      <c r="H100" s="662">
        <v>0.04</v>
      </c>
      <c r="I100" s="38"/>
      <c r="J100" s="96"/>
      <c r="K100" s="38"/>
      <c r="L100" s="96"/>
      <c r="M100" s="38"/>
      <c r="N100" s="96"/>
    </row>
    <row r="101" spans="1:14" s="540" customFormat="1">
      <c r="B101" s="399" t="s">
        <v>19</v>
      </c>
      <c r="C101" s="311">
        <v>0.39</v>
      </c>
      <c r="D101" s="311">
        <v>0.39</v>
      </c>
      <c r="E101" s="311">
        <v>0.05</v>
      </c>
      <c r="F101" s="311">
        <v>0.05</v>
      </c>
      <c r="G101" s="311">
        <v>0.08</v>
      </c>
      <c r="H101" s="311">
        <v>0.05</v>
      </c>
      <c r="I101" s="555"/>
      <c r="J101" s="390"/>
      <c r="K101" s="555"/>
      <c r="L101" s="390"/>
      <c r="M101" s="555"/>
      <c r="N101" s="390"/>
    </row>
    <row r="102" spans="1:14">
      <c r="A102" s="159"/>
      <c r="B102" s="660" t="s">
        <v>30</v>
      </c>
      <c r="C102" s="662">
        <v>0.33</v>
      </c>
      <c r="D102" s="662">
        <v>0.44</v>
      </c>
      <c r="E102" s="662">
        <v>0.06</v>
      </c>
      <c r="F102" s="662">
        <v>0.05</v>
      </c>
      <c r="G102" s="662">
        <v>0.08</v>
      </c>
      <c r="H102" s="662">
        <v>0.04</v>
      </c>
      <c r="I102" s="38"/>
      <c r="J102" s="96"/>
      <c r="K102" s="38"/>
      <c r="L102" s="96"/>
      <c r="M102" s="38"/>
      <c r="N102" s="96"/>
    </row>
    <row r="103" spans="1:14">
      <c r="A103" s="159"/>
      <c r="B103" s="661" t="s">
        <v>37</v>
      </c>
      <c r="C103" s="662">
        <v>0.28999999999999998</v>
      </c>
      <c r="D103" s="662">
        <v>0.43</v>
      </c>
      <c r="E103" s="662">
        <v>0.04</v>
      </c>
      <c r="F103" s="662">
        <v>0.06</v>
      </c>
      <c r="G103" s="662">
        <v>0.14000000000000001</v>
      </c>
      <c r="H103" s="662">
        <v>0.04</v>
      </c>
      <c r="I103" s="94"/>
      <c r="J103" s="95"/>
      <c r="K103" s="94"/>
      <c r="L103" s="95"/>
      <c r="M103" s="94"/>
      <c r="N103" s="95"/>
    </row>
    <row r="104" spans="1:14">
      <c r="A104" s="159"/>
      <c r="B104" s="660" t="s">
        <v>34</v>
      </c>
      <c r="C104" s="662">
        <v>0.25</v>
      </c>
      <c r="D104" s="662">
        <v>0.42</v>
      </c>
      <c r="E104" s="662">
        <v>7.0000000000000007E-2</v>
      </c>
      <c r="F104" s="662">
        <v>0.08</v>
      </c>
      <c r="G104" s="662">
        <v>0.11</v>
      </c>
      <c r="H104" s="662">
        <v>7.0000000000000007E-2</v>
      </c>
      <c r="I104" s="97"/>
      <c r="J104" s="96"/>
      <c r="K104" s="38"/>
      <c r="L104" s="96"/>
      <c r="M104" s="38"/>
      <c r="N104" s="96"/>
    </row>
    <row r="105" spans="1:14">
      <c r="A105" s="159"/>
      <c r="B105" s="660" t="s">
        <v>20</v>
      </c>
      <c r="C105" s="662">
        <v>0.45</v>
      </c>
      <c r="D105" s="662">
        <v>0.32</v>
      </c>
      <c r="E105" s="662">
        <v>0.05</v>
      </c>
      <c r="F105" s="662">
        <v>0.05</v>
      </c>
      <c r="G105" s="662">
        <v>0.1</v>
      </c>
      <c r="H105" s="662">
        <v>0.03</v>
      </c>
      <c r="I105" s="38"/>
      <c r="J105" s="96"/>
      <c r="K105" s="38"/>
      <c r="L105" s="96"/>
      <c r="M105" s="38"/>
      <c r="N105" s="96"/>
    </row>
    <row r="106" spans="1:14">
      <c r="A106" s="159"/>
      <c r="B106" s="660" t="s">
        <v>21</v>
      </c>
      <c r="C106" s="662">
        <v>0.35</v>
      </c>
      <c r="D106" s="662">
        <v>0.44</v>
      </c>
      <c r="E106" s="662">
        <v>0.04</v>
      </c>
      <c r="F106" s="662">
        <v>0.04</v>
      </c>
      <c r="G106" s="662">
        <v>0.1</v>
      </c>
      <c r="H106" s="662">
        <v>0.03</v>
      </c>
      <c r="I106" s="38"/>
      <c r="J106" s="96"/>
      <c r="K106" s="38"/>
      <c r="L106" s="96"/>
      <c r="M106" s="38"/>
      <c r="N106" s="96"/>
    </row>
    <row r="107" spans="1:14">
      <c r="A107" s="159"/>
      <c r="B107" s="660" t="s">
        <v>28</v>
      </c>
      <c r="C107" s="662">
        <v>0.35</v>
      </c>
      <c r="D107" s="662">
        <v>0.39</v>
      </c>
      <c r="E107" s="662">
        <v>0.05</v>
      </c>
      <c r="F107" s="662">
        <v>0.06</v>
      </c>
      <c r="G107" s="662">
        <v>0.12</v>
      </c>
      <c r="H107" s="662">
        <v>0.03</v>
      </c>
      <c r="I107" s="38"/>
      <c r="J107" s="96"/>
      <c r="K107" s="38"/>
      <c r="L107" s="96"/>
      <c r="M107" s="38"/>
      <c r="N107" s="96"/>
    </row>
    <row r="108" spans="1:14">
      <c r="A108" s="159"/>
      <c r="B108" s="660" t="s">
        <v>27</v>
      </c>
      <c r="C108" s="662">
        <v>0.34</v>
      </c>
      <c r="D108" s="662">
        <v>0.42</v>
      </c>
      <c r="E108" s="662">
        <v>0.05</v>
      </c>
      <c r="F108" s="662">
        <v>0.04</v>
      </c>
      <c r="G108" s="662">
        <v>0.1</v>
      </c>
      <c r="H108" s="662">
        <v>0.05</v>
      </c>
      <c r="I108" s="38"/>
      <c r="J108" s="96"/>
      <c r="K108" s="38"/>
      <c r="L108" s="96"/>
      <c r="M108" s="38"/>
      <c r="N108" s="96"/>
    </row>
    <row r="109" spans="1:14" s="540" customFormat="1">
      <c r="B109" s="399" t="s">
        <v>19</v>
      </c>
      <c r="C109" s="311">
        <v>0.39</v>
      </c>
      <c r="D109" s="311">
        <v>0.39</v>
      </c>
      <c r="E109" s="311">
        <v>0.05</v>
      </c>
      <c r="F109" s="311">
        <v>0.05</v>
      </c>
      <c r="G109" s="311">
        <v>0.08</v>
      </c>
      <c r="H109" s="311">
        <v>0.05</v>
      </c>
      <c r="I109" s="555"/>
      <c r="J109" s="390"/>
      <c r="K109" s="555"/>
      <c r="L109" s="390"/>
      <c r="M109" s="555"/>
      <c r="N109" s="390"/>
    </row>
    <row r="110" spans="1:14" ht="69.650000000000006" customHeight="1">
      <c r="A110" s="711" t="s">
        <v>584</v>
      </c>
      <c r="B110" s="711"/>
      <c r="C110" s="711"/>
      <c r="D110" s="711"/>
      <c r="E110" s="711"/>
      <c r="F110" s="711"/>
      <c r="G110" s="711"/>
      <c r="H110" s="711"/>
      <c r="I110" s="711"/>
      <c r="J110" s="159"/>
      <c r="K110" s="159"/>
      <c r="L110" s="159"/>
      <c r="M110" s="159"/>
      <c r="N110" s="159"/>
    </row>
    <row r="111" spans="1:14" ht="25.4" customHeight="1">
      <c r="A111" s="711" t="s">
        <v>238</v>
      </c>
      <c r="B111" s="711"/>
      <c r="C111" s="711"/>
      <c r="D111" s="711"/>
      <c r="E111" s="711"/>
      <c r="F111" s="711"/>
      <c r="G111" s="711"/>
      <c r="H111" s="711"/>
      <c r="I111" s="711"/>
      <c r="J111" s="159"/>
      <c r="K111" s="159"/>
      <c r="L111" s="159"/>
      <c r="M111" s="159"/>
      <c r="N111" s="15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activeCell="F92" sqref="F92"/>
    </sheetView>
  </sheetViews>
  <sheetFormatPr defaultColWidth="8.81640625" defaultRowHeight="14.5"/>
  <cols>
    <col min="2" max="2" width="36.1796875" customWidth="1"/>
    <col min="3" max="3" width="9.26953125" customWidth="1"/>
  </cols>
  <sheetData>
    <row r="1" spans="1:9" s="67" customFormat="1">
      <c r="A1" s="710" t="s">
        <v>289</v>
      </c>
      <c r="B1" s="710"/>
      <c r="C1" s="710"/>
      <c r="D1" s="710"/>
      <c r="E1" s="710"/>
      <c r="F1" s="710"/>
      <c r="G1" s="710"/>
      <c r="H1" s="710"/>
      <c r="I1" s="710"/>
    </row>
    <row r="3" spans="1:9" ht="24.5">
      <c r="A3" s="159"/>
      <c r="B3" s="159"/>
      <c r="C3" s="181" t="s">
        <v>239</v>
      </c>
      <c r="D3" s="159"/>
      <c r="E3" s="159"/>
      <c r="F3" s="159"/>
      <c r="G3" s="159"/>
      <c r="H3" s="159"/>
      <c r="I3" s="159"/>
    </row>
    <row r="4" spans="1:9">
      <c r="A4" s="159"/>
      <c r="B4" s="53" t="s">
        <v>240</v>
      </c>
      <c r="C4" s="29">
        <v>0</v>
      </c>
      <c r="D4" s="159"/>
      <c r="E4" s="159"/>
      <c r="F4" s="159"/>
      <c r="G4" s="159"/>
      <c r="H4" s="159"/>
      <c r="I4" s="159"/>
    </row>
    <row r="5" spans="1:9">
      <c r="A5" s="159"/>
      <c r="B5" s="53" t="s">
        <v>241</v>
      </c>
      <c r="C5" s="29">
        <v>1</v>
      </c>
      <c r="D5" s="159"/>
      <c r="E5" s="159"/>
      <c r="F5" s="159"/>
      <c r="G5" s="159"/>
      <c r="H5" s="159"/>
      <c r="I5" s="159"/>
    </row>
    <row r="6" spans="1:9">
      <c r="A6" s="159"/>
      <c r="B6" s="53" t="s">
        <v>242</v>
      </c>
      <c r="C6" s="29">
        <v>2</v>
      </c>
      <c r="D6" s="159"/>
      <c r="E6" s="159"/>
      <c r="F6" s="159"/>
      <c r="G6" s="159"/>
      <c r="H6" s="159"/>
      <c r="I6" s="159"/>
    </row>
    <row r="7" spans="1:9">
      <c r="A7" s="159"/>
      <c r="B7" s="53" t="s">
        <v>243</v>
      </c>
      <c r="C7" s="29">
        <v>1</v>
      </c>
      <c r="D7" s="159"/>
      <c r="E7" s="159"/>
      <c r="F7" s="159"/>
      <c r="G7" s="159"/>
      <c r="H7" s="159"/>
      <c r="I7" s="159"/>
    </row>
    <row r="8" spans="1:9">
      <c r="A8" s="159"/>
      <c r="B8" s="53" t="s">
        <v>244</v>
      </c>
      <c r="C8" s="29">
        <v>1</v>
      </c>
      <c r="D8" s="159"/>
      <c r="E8" s="159"/>
      <c r="F8" s="159"/>
      <c r="G8" s="159"/>
      <c r="H8" s="159"/>
      <c r="I8" s="159"/>
    </row>
    <row r="9" spans="1:9">
      <c r="A9" s="159"/>
      <c r="B9" s="53" t="s">
        <v>245</v>
      </c>
      <c r="C9" s="29">
        <v>1</v>
      </c>
      <c r="D9" s="159"/>
      <c r="E9" s="159"/>
      <c r="F9" s="159"/>
      <c r="G9" s="159"/>
      <c r="H9" s="159"/>
      <c r="I9" s="159"/>
    </row>
    <row r="10" spans="1:9">
      <c r="A10" s="159"/>
      <c r="B10" s="53" t="s">
        <v>246</v>
      </c>
      <c r="C10" s="29">
        <v>1</v>
      </c>
      <c r="D10" s="159"/>
      <c r="E10" s="159"/>
      <c r="F10" s="159"/>
      <c r="G10" s="159"/>
      <c r="H10" s="159"/>
      <c r="I10" s="159"/>
    </row>
    <row r="11" spans="1:9">
      <c r="A11" s="159"/>
      <c r="B11" s="53" t="s">
        <v>247</v>
      </c>
      <c r="C11" s="29">
        <v>1</v>
      </c>
      <c r="D11" s="159"/>
      <c r="E11" s="159"/>
      <c r="F11" s="159"/>
      <c r="G11" s="159"/>
      <c r="H11" s="159"/>
      <c r="I11" s="159"/>
    </row>
    <row r="12" spans="1:9">
      <c r="A12" s="159"/>
      <c r="B12" s="53" t="s">
        <v>248</v>
      </c>
      <c r="C12" s="29">
        <v>1</v>
      </c>
      <c r="D12" s="159"/>
      <c r="E12" s="159"/>
      <c r="F12" s="159"/>
      <c r="G12" s="159"/>
      <c r="H12" s="159"/>
      <c r="I12" s="159"/>
    </row>
    <row r="13" spans="1:9">
      <c r="A13" s="159"/>
      <c r="B13" s="53" t="s">
        <v>249</v>
      </c>
      <c r="C13" s="29">
        <v>2</v>
      </c>
      <c r="D13" s="159"/>
      <c r="E13" s="159"/>
      <c r="F13" s="159"/>
      <c r="G13" s="159"/>
      <c r="H13" s="159"/>
      <c r="I13" s="159"/>
    </row>
    <row r="14" spans="1:9">
      <c r="A14" s="159"/>
      <c r="B14" s="53" t="s">
        <v>250</v>
      </c>
      <c r="C14" s="29">
        <v>1</v>
      </c>
      <c r="D14" s="159"/>
      <c r="E14" s="159"/>
      <c r="F14" s="159"/>
      <c r="G14" s="159"/>
      <c r="H14" s="159"/>
      <c r="I14" s="159"/>
    </row>
    <row r="15" spans="1:9">
      <c r="A15" s="159"/>
      <c r="B15" s="53" t="s">
        <v>251</v>
      </c>
      <c r="C15" s="29">
        <v>1</v>
      </c>
      <c r="D15" s="159"/>
      <c r="E15" s="159"/>
      <c r="F15" s="159"/>
      <c r="G15" s="159"/>
      <c r="H15" s="159"/>
      <c r="I15" s="159"/>
    </row>
    <row r="16" spans="1:9">
      <c r="A16" s="159"/>
      <c r="B16" s="53" t="s">
        <v>252</v>
      </c>
      <c r="C16" s="29">
        <v>1</v>
      </c>
      <c r="D16" s="159"/>
      <c r="E16" s="159"/>
      <c r="F16" s="159"/>
      <c r="G16" s="159"/>
      <c r="H16" s="159"/>
      <c r="I16" s="159"/>
    </row>
    <row r="17" spans="1:9">
      <c r="A17" s="159"/>
      <c r="B17" s="53" t="s">
        <v>253</v>
      </c>
      <c r="C17" s="29">
        <v>3</v>
      </c>
      <c r="D17" s="159"/>
      <c r="E17" s="159"/>
      <c r="F17" s="159"/>
      <c r="G17" s="159"/>
      <c r="H17" s="159"/>
      <c r="I17" s="159"/>
    </row>
    <row r="18" spans="1:9">
      <c r="A18" s="159"/>
      <c r="B18" s="53" t="s">
        <v>254</v>
      </c>
      <c r="C18" s="29">
        <v>2</v>
      </c>
      <c r="D18" s="159"/>
      <c r="E18" s="159"/>
      <c r="F18" s="159"/>
      <c r="G18" s="159"/>
      <c r="H18" s="159"/>
      <c r="I18" s="159"/>
    </row>
    <row r="19" spans="1:9">
      <c r="A19" s="159"/>
      <c r="B19" s="53" t="s">
        <v>255</v>
      </c>
      <c r="C19" s="29">
        <v>1</v>
      </c>
      <c r="D19" s="159"/>
      <c r="E19" s="159"/>
      <c r="F19" s="159"/>
      <c r="G19" s="159"/>
      <c r="H19" s="159"/>
      <c r="I19" s="159"/>
    </row>
    <row r="20" spans="1:9">
      <c r="A20" s="159"/>
      <c r="B20" s="53" t="s">
        <v>256</v>
      </c>
      <c r="C20" s="29">
        <v>1</v>
      </c>
      <c r="D20" s="159"/>
      <c r="E20" s="159"/>
      <c r="F20" s="159"/>
      <c r="G20" s="159"/>
      <c r="H20" s="159"/>
      <c r="I20" s="159"/>
    </row>
    <row r="21" spans="1:9">
      <c r="A21" s="159"/>
      <c r="B21" s="53" t="s">
        <v>257</v>
      </c>
      <c r="C21" s="29">
        <v>1</v>
      </c>
      <c r="D21" s="159"/>
      <c r="E21" s="159"/>
      <c r="F21" s="159"/>
      <c r="G21" s="159"/>
      <c r="H21" s="159"/>
      <c r="I21" s="159"/>
    </row>
    <row r="22" spans="1:9">
      <c r="A22" s="159"/>
      <c r="B22" s="53" t="s">
        <v>258</v>
      </c>
      <c r="C22" s="29">
        <v>4</v>
      </c>
      <c r="D22" s="159"/>
      <c r="E22" s="159"/>
      <c r="F22" s="159"/>
      <c r="G22" s="159"/>
      <c r="H22" s="159"/>
      <c r="I22" s="159"/>
    </row>
    <row r="23" spans="1:9">
      <c r="A23" s="159"/>
      <c r="B23" s="53" t="s">
        <v>259</v>
      </c>
      <c r="C23" s="29">
        <v>2</v>
      </c>
      <c r="D23" s="159"/>
      <c r="E23" s="159"/>
      <c r="F23" s="159"/>
      <c r="G23" s="159"/>
      <c r="H23" s="159"/>
      <c r="I23" s="159"/>
    </row>
    <row r="24" spans="1:9">
      <c r="A24" s="159"/>
      <c r="B24" s="53" t="s">
        <v>260</v>
      </c>
      <c r="C24" s="29">
        <v>1</v>
      </c>
      <c r="D24" s="159"/>
      <c r="E24" s="159"/>
      <c r="F24" s="159"/>
      <c r="G24" s="159"/>
      <c r="H24" s="159"/>
      <c r="I24" s="159"/>
    </row>
    <row r="26" spans="1:9" ht="15.75" customHeight="1">
      <c r="A26" s="711" t="s">
        <v>261</v>
      </c>
      <c r="B26" s="711"/>
      <c r="C26" s="711"/>
      <c r="D26" s="711"/>
      <c r="E26" s="711"/>
      <c r="F26" s="711"/>
      <c r="G26" s="711"/>
      <c r="H26" s="711"/>
      <c r="I26" s="711"/>
    </row>
    <row r="27" spans="1:9" ht="26.5" customHeight="1">
      <c r="A27" s="711" t="s">
        <v>262</v>
      </c>
      <c r="B27" s="711"/>
      <c r="C27" s="711"/>
      <c r="D27" s="711"/>
      <c r="E27" s="711"/>
      <c r="F27" s="711"/>
      <c r="G27" s="711"/>
      <c r="H27" s="711"/>
      <c r="I27" s="711"/>
    </row>
    <row r="29" spans="1:9" s="67" customFormat="1">
      <c r="A29" s="710" t="s">
        <v>263</v>
      </c>
      <c r="B29" s="710"/>
      <c r="C29" s="710"/>
      <c r="D29" s="710"/>
      <c r="E29" s="710"/>
      <c r="F29" s="710"/>
      <c r="G29" s="710"/>
      <c r="H29" s="710"/>
      <c r="I29" s="710"/>
    </row>
    <row r="31" spans="1:9" ht="24.5">
      <c r="A31" s="159"/>
      <c r="B31" s="159"/>
      <c r="C31" s="181" t="s">
        <v>264</v>
      </c>
      <c r="D31" s="181" t="s">
        <v>265</v>
      </c>
      <c r="E31" s="181" t="s">
        <v>70</v>
      </c>
      <c r="F31" s="266" t="s">
        <v>436</v>
      </c>
      <c r="H31" s="159"/>
      <c r="I31" s="159"/>
    </row>
    <row r="32" spans="1:9">
      <c r="A32" s="159"/>
      <c r="B32" s="56" t="s">
        <v>18</v>
      </c>
      <c r="C32" s="105">
        <v>6.2E-2</v>
      </c>
      <c r="D32" s="54">
        <v>527</v>
      </c>
      <c r="E32" s="105"/>
      <c r="F32" s="267">
        <v>0.121</v>
      </c>
      <c r="H32" s="3"/>
      <c r="I32" s="159"/>
    </row>
    <row r="33" spans="2:8">
      <c r="B33" s="56" t="s">
        <v>23</v>
      </c>
      <c r="C33" s="105">
        <v>7.9000000000000001E-2</v>
      </c>
      <c r="D33" s="54">
        <v>577</v>
      </c>
      <c r="E33" s="105"/>
      <c r="F33" s="267">
        <v>0.121</v>
      </c>
      <c r="H33" s="86"/>
    </row>
    <row r="34" spans="2:8">
      <c r="B34" s="56" t="s">
        <v>33</v>
      </c>
      <c r="C34" s="105">
        <v>0.08</v>
      </c>
      <c r="D34" s="54">
        <v>968</v>
      </c>
      <c r="E34" s="105"/>
      <c r="F34" s="267">
        <v>0.121</v>
      </c>
      <c r="H34" s="86"/>
    </row>
    <row r="35" spans="2:8">
      <c r="B35" s="56" t="s">
        <v>38</v>
      </c>
      <c r="C35" s="105">
        <v>0.10299999999999999</v>
      </c>
      <c r="D35" s="54">
        <v>452</v>
      </c>
      <c r="E35" s="105"/>
      <c r="F35" s="267">
        <v>0.121</v>
      </c>
      <c r="H35" s="86"/>
    </row>
    <row r="36" spans="2:8">
      <c r="B36" s="56" t="s">
        <v>36</v>
      </c>
      <c r="C36" s="105">
        <v>0.113</v>
      </c>
      <c r="D36" s="54">
        <v>584</v>
      </c>
      <c r="E36" s="105"/>
      <c r="F36" s="267">
        <v>0.121</v>
      </c>
      <c r="H36" s="86"/>
    </row>
    <row r="37" spans="2:8">
      <c r="B37" s="57" t="s">
        <v>19</v>
      </c>
      <c r="D37" s="58">
        <v>512</v>
      </c>
      <c r="E37" s="106">
        <v>0.11799999999999999</v>
      </c>
      <c r="F37" s="267">
        <v>0.121</v>
      </c>
      <c r="H37" s="86"/>
    </row>
    <row r="38" spans="2:8">
      <c r="B38" s="56" t="s">
        <v>25</v>
      </c>
      <c r="C38" s="105">
        <v>0.12</v>
      </c>
      <c r="D38" s="54">
        <v>571</v>
      </c>
      <c r="E38" s="105"/>
      <c r="F38" s="267">
        <v>0.121</v>
      </c>
      <c r="H38" s="86"/>
    </row>
    <row r="39" spans="2:8">
      <c r="B39" s="56" t="s">
        <v>21</v>
      </c>
      <c r="C39" s="105">
        <v>0.124</v>
      </c>
      <c r="D39" s="54">
        <v>475</v>
      </c>
      <c r="E39" s="105"/>
      <c r="F39" s="267">
        <v>0.121</v>
      </c>
      <c r="H39" s="86"/>
    </row>
    <row r="40" spans="2:8">
      <c r="B40" s="56" t="s">
        <v>26</v>
      </c>
      <c r="C40" s="105">
        <v>0.129</v>
      </c>
      <c r="D40" s="54">
        <v>495</v>
      </c>
      <c r="E40" s="105"/>
      <c r="F40" s="267">
        <v>0.121</v>
      </c>
      <c r="H40" s="86"/>
    </row>
    <row r="41" spans="2:8">
      <c r="B41" s="56" t="s">
        <v>37</v>
      </c>
      <c r="C41" s="105">
        <v>0.13300000000000001</v>
      </c>
      <c r="D41" s="54">
        <v>548</v>
      </c>
      <c r="E41" s="105"/>
      <c r="F41" s="267">
        <v>0.121</v>
      </c>
      <c r="H41" s="86"/>
    </row>
    <row r="42" spans="2:8">
      <c r="B42" s="56" t="s">
        <v>24</v>
      </c>
      <c r="C42" s="105">
        <v>0.13500000000000001</v>
      </c>
      <c r="D42" s="54">
        <v>491</v>
      </c>
      <c r="E42" s="105"/>
      <c r="F42" s="267">
        <v>0.121</v>
      </c>
      <c r="H42" s="86"/>
    </row>
    <row r="43" spans="2:8">
      <c r="B43" s="56" t="s">
        <v>30</v>
      </c>
      <c r="C43" s="105">
        <v>0.13500000000000001</v>
      </c>
      <c r="D43" s="54">
        <v>572</v>
      </c>
      <c r="E43" s="105"/>
      <c r="F43" s="267">
        <v>0.121</v>
      </c>
      <c r="H43" s="86"/>
    </row>
    <row r="44" spans="2:8">
      <c r="B44" s="55" t="s">
        <v>35</v>
      </c>
      <c r="C44" s="105">
        <v>0.13800000000000001</v>
      </c>
      <c r="D44" s="54">
        <v>456</v>
      </c>
      <c r="E44" s="105"/>
      <c r="F44" s="267">
        <v>0.121</v>
      </c>
      <c r="H44" s="86"/>
    </row>
    <row r="45" spans="2:8">
      <c r="B45" s="56" t="s">
        <v>20</v>
      </c>
      <c r="C45" s="105">
        <v>0.13900000000000001</v>
      </c>
      <c r="D45" s="54">
        <v>519</v>
      </c>
      <c r="E45" s="105"/>
      <c r="F45" s="267">
        <v>0.121</v>
      </c>
      <c r="H45" s="86"/>
    </row>
    <row r="46" spans="2:8">
      <c r="B46" s="56" t="s">
        <v>34</v>
      </c>
      <c r="C46" s="105">
        <v>0.14000000000000001</v>
      </c>
      <c r="D46" s="54">
        <v>493</v>
      </c>
      <c r="E46" s="105"/>
      <c r="F46" s="267">
        <v>0.121</v>
      </c>
      <c r="H46" s="86"/>
    </row>
    <row r="47" spans="2:8">
      <c r="B47" s="56" t="s">
        <v>28</v>
      </c>
      <c r="C47" s="105">
        <v>0.14299999999999999</v>
      </c>
      <c r="D47" s="54">
        <v>531</v>
      </c>
      <c r="E47" s="106"/>
      <c r="F47" s="267">
        <v>0.121</v>
      </c>
      <c r="H47" s="86"/>
    </row>
    <row r="48" spans="2:8">
      <c r="B48" s="56" t="s">
        <v>27</v>
      </c>
      <c r="C48" s="105">
        <v>0.14499999999999999</v>
      </c>
      <c r="D48" s="54">
        <v>515</v>
      </c>
      <c r="E48" s="105"/>
      <c r="F48" s="267">
        <v>0.121</v>
      </c>
      <c r="H48" s="86"/>
    </row>
    <row r="49" spans="1:9">
      <c r="A49" s="159"/>
      <c r="B49" s="56" t="s">
        <v>22</v>
      </c>
      <c r="C49" s="105">
        <v>0.158</v>
      </c>
      <c r="D49" s="54">
        <v>555</v>
      </c>
      <c r="E49" s="105"/>
      <c r="F49" s="267">
        <v>0.121</v>
      </c>
      <c r="H49" s="86"/>
      <c r="I49" s="159"/>
    </row>
    <row r="50" spans="1:9">
      <c r="A50" s="159"/>
      <c r="B50" s="56" t="s">
        <v>31</v>
      </c>
      <c r="C50" s="105">
        <v>0.159</v>
      </c>
      <c r="D50" s="54">
        <v>442</v>
      </c>
      <c r="E50" s="105"/>
      <c r="F50" s="267">
        <v>0.121</v>
      </c>
      <c r="H50" s="86"/>
      <c r="I50" s="159"/>
    </row>
    <row r="51" spans="1:9">
      <c r="A51" s="159"/>
      <c r="B51" s="56" t="s">
        <v>29</v>
      </c>
      <c r="C51" s="105">
        <v>0.16800000000000001</v>
      </c>
      <c r="D51" s="54">
        <v>532</v>
      </c>
      <c r="E51" s="105"/>
      <c r="F51" s="267">
        <v>0.121</v>
      </c>
      <c r="H51" s="86"/>
      <c r="I51" s="159"/>
    </row>
    <row r="52" spans="1:9">
      <c r="A52" s="159"/>
      <c r="B52" s="56" t="s">
        <v>32</v>
      </c>
      <c r="C52" s="105">
        <v>0.17399999999999999</v>
      </c>
      <c r="D52" s="54">
        <v>540</v>
      </c>
      <c r="E52" s="105"/>
      <c r="F52" s="267">
        <v>0.121</v>
      </c>
      <c r="H52" s="86"/>
      <c r="I52" s="159"/>
    </row>
    <row r="53" spans="1:9">
      <c r="A53" s="159"/>
      <c r="B53" s="3"/>
      <c r="C53" s="3"/>
      <c r="D53" s="3"/>
      <c r="E53" s="3"/>
      <c r="F53" s="3"/>
      <c r="G53" s="3"/>
      <c r="H53" s="3"/>
      <c r="I53" s="159"/>
    </row>
    <row r="54" spans="1:9" ht="25.4" customHeight="1">
      <c r="A54" s="711" t="s">
        <v>266</v>
      </c>
      <c r="B54" s="711"/>
      <c r="C54" s="711"/>
      <c r="D54" s="711"/>
      <c r="E54" s="711"/>
      <c r="F54" s="711"/>
      <c r="G54" s="711"/>
      <c r="H54" s="711"/>
      <c r="I54" s="711"/>
    </row>
    <row r="55" spans="1:9" ht="95.25" customHeight="1">
      <c r="A55" s="711" t="s">
        <v>267</v>
      </c>
      <c r="B55" s="711"/>
      <c r="C55" s="711"/>
      <c r="D55" s="711"/>
      <c r="E55" s="711"/>
      <c r="F55" s="711"/>
      <c r="G55" s="711"/>
      <c r="H55" s="711"/>
      <c r="I55" s="711"/>
    </row>
    <row r="56" spans="1:9">
      <c r="A56" s="177"/>
      <c r="B56" s="177"/>
      <c r="C56" s="177"/>
      <c r="D56" s="177"/>
      <c r="E56" s="177"/>
      <c r="F56" s="177"/>
      <c r="G56" s="177"/>
      <c r="H56" s="177"/>
      <c r="I56" s="177"/>
    </row>
    <row r="57" spans="1:9" s="67" customFormat="1">
      <c r="A57" s="710" t="s">
        <v>418</v>
      </c>
      <c r="B57" s="710"/>
      <c r="C57" s="710"/>
      <c r="D57" s="710"/>
      <c r="E57" s="710"/>
      <c r="F57" s="710"/>
      <c r="G57" s="710"/>
      <c r="H57" s="710"/>
      <c r="I57" s="710"/>
    </row>
    <row r="59" spans="1:9">
      <c r="A59" s="159"/>
      <c r="B59" s="159"/>
      <c r="C59" s="181" t="s">
        <v>264</v>
      </c>
      <c r="D59" s="181" t="s">
        <v>265</v>
      </c>
      <c r="E59" s="181"/>
      <c r="F59" s="181"/>
      <c r="H59" s="159"/>
      <c r="I59" s="159"/>
    </row>
    <row r="60" spans="1:9">
      <c r="A60" s="159"/>
      <c r="B60" s="56">
        <v>2013</v>
      </c>
      <c r="C60" s="107">
        <v>6.5000000000000002E-2</v>
      </c>
      <c r="D60" s="108">
        <v>711</v>
      </c>
      <c r="E60" s="107"/>
      <c r="F60" s="108"/>
      <c r="H60" s="159"/>
      <c r="I60" s="159"/>
    </row>
    <row r="61" spans="1:9">
      <c r="A61" s="159"/>
      <c r="B61" s="56">
        <v>2014</v>
      </c>
      <c r="C61" s="107">
        <v>7.1999999999999995E-2</v>
      </c>
      <c r="D61" s="108">
        <v>709</v>
      </c>
      <c r="E61" s="107"/>
      <c r="F61" s="108"/>
      <c r="H61" s="159"/>
      <c r="I61" s="159"/>
    </row>
    <row r="62" spans="1:9">
      <c r="A62" s="159"/>
      <c r="B62" s="56">
        <v>2015</v>
      </c>
      <c r="C62" s="107">
        <v>6.9000000000000006E-2</v>
      </c>
      <c r="D62" s="108">
        <v>563</v>
      </c>
      <c r="E62" s="107"/>
      <c r="F62" s="108"/>
      <c r="H62" s="159"/>
      <c r="I62" s="159"/>
    </row>
    <row r="63" spans="1:9">
      <c r="A63" s="159"/>
      <c r="B63" s="56">
        <v>2016</v>
      </c>
      <c r="C63" s="107">
        <v>5.7000000000000002E-2</v>
      </c>
      <c r="D63" s="108">
        <v>310</v>
      </c>
      <c r="E63" s="107"/>
      <c r="F63" s="108"/>
      <c r="H63" s="159"/>
      <c r="I63" s="159"/>
    </row>
    <row r="64" spans="1:9">
      <c r="A64" s="159"/>
      <c r="B64" s="56">
        <v>2017</v>
      </c>
      <c r="C64" s="105">
        <v>0.11799999999999999</v>
      </c>
      <c r="D64" s="54">
        <v>512</v>
      </c>
      <c r="E64" s="105"/>
      <c r="F64" s="54"/>
      <c r="H64" s="159"/>
      <c r="I64" s="159"/>
    </row>
    <row r="65" spans="1:9">
      <c r="A65" s="159"/>
      <c r="B65" s="3"/>
      <c r="C65" s="3"/>
      <c r="D65" s="3"/>
      <c r="E65" s="3"/>
      <c r="F65" s="3"/>
      <c r="G65" s="3"/>
      <c r="H65" s="159"/>
      <c r="I65" s="159"/>
    </row>
    <row r="66" spans="1:9" ht="25.4" customHeight="1">
      <c r="A66" s="711" t="s">
        <v>266</v>
      </c>
      <c r="B66" s="711"/>
      <c r="C66" s="711"/>
      <c r="D66" s="711"/>
      <c r="E66" s="711"/>
      <c r="F66" s="711"/>
      <c r="G66" s="711"/>
      <c r="H66" s="711"/>
      <c r="I66" s="711"/>
    </row>
    <row r="67" spans="1:9" ht="95.25" customHeight="1">
      <c r="A67" s="711" t="s">
        <v>267</v>
      </c>
      <c r="B67" s="711"/>
      <c r="C67" s="711"/>
      <c r="D67" s="711"/>
      <c r="E67" s="711"/>
      <c r="F67" s="711"/>
      <c r="G67" s="711"/>
      <c r="H67" s="711"/>
      <c r="I67" s="711"/>
    </row>
    <row r="69" spans="1:9" s="67" customFormat="1" ht="15" customHeight="1">
      <c r="A69" s="710" t="s">
        <v>429</v>
      </c>
      <c r="B69" s="710"/>
      <c r="C69" s="710"/>
      <c r="D69" s="710"/>
      <c r="E69" s="710"/>
      <c r="F69" s="710"/>
      <c r="G69" s="710"/>
      <c r="H69" s="710"/>
      <c r="I69" s="710"/>
    </row>
    <row r="71" spans="1:9">
      <c r="A71" s="159"/>
      <c r="B71" s="68" t="s">
        <v>268</v>
      </c>
      <c r="C71" s="181" t="s">
        <v>264</v>
      </c>
      <c r="D71" s="181"/>
      <c r="E71" s="181"/>
      <c r="F71" s="181"/>
      <c r="G71" s="181"/>
      <c r="H71" s="159"/>
      <c r="I71" s="159"/>
    </row>
    <row r="72" spans="1:9">
      <c r="A72" s="159"/>
      <c r="B72" s="18" t="s">
        <v>282</v>
      </c>
      <c r="C72" s="107">
        <v>0.13100000000000001</v>
      </c>
      <c r="D72" s="107"/>
      <c r="E72" s="107"/>
      <c r="F72" s="108"/>
      <c r="G72" s="108"/>
      <c r="H72" s="159"/>
      <c r="I72" s="159"/>
    </row>
    <row r="73" spans="1:9">
      <c r="A73" s="159"/>
      <c r="B73" s="18" t="s">
        <v>281</v>
      </c>
      <c r="C73" s="107" t="s">
        <v>209</v>
      </c>
      <c r="D73" s="107"/>
      <c r="E73" s="107"/>
      <c r="F73" s="108"/>
      <c r="G73" s="108"/>
      <c r="H73" s="159"/>
      <c r="I73" s="159"/>
    </row>
    <row r="74" spans="1:9">
      <c r="A74" s="159"/>
      <c r="B74" s="18" t="s">
        <v>269</v>
      </c>
      <c r="C74" s="107" t="s">
        <v>209</v>
      </c>
      <c r="D74" s="107"/>
      <c r="E74" s="107"/>
      <c r="F74" s="108"/>
      <c r="G74" s="108"/>
      <c r="H74" s="159"/>
      <c r="I74" s="159"/>
    </row>
    <row r="75" spans="1:9" s="215" customFormat="1">
      <c r="B75" s="18" t="s">
        <v>280</v>
      </c>
      <c r="C75" s="107" t="s">
        <v>209</v>
      </c>
      <c r="D75" s="107"/>
      <c r="E75" s="107"/>
      <c r="F75" s="108"/>
      <c r="G75" s="108"/>
    </row>
    <row r="76" spans="1:9" s="215" customFormat="1">
      <c r="B76" s="18" t="s">
        <v>283</v>
      </c>
      <c r="C76" s="107" t="s">
        <v>209</v>
      </c>
      <c r="D76" s="107"/>
      <c r="E76" s="107"/>
      <c r="F76" s="108"/>
      <c r="G76" s="108"/>
    </row>
    <row r="77" spans="1:9" s="245" customFormat="1">
      <c r="B77" s="242"/>
      <c r="C77" s="243"/>
      <c r="D77" s="243"/>
      <c r="E77" s="243"/>
      <c r="F77" s="244"/>
      <c r="G77" s="244"/>
    </row>
    <row r="78" spans="1:9" s="245" customFormat="1">
      <c r="A78" s="711" t="s">
        <v>266</v>
      </c>
      <c r="B78" s="711"/>
      <c r="C78" s="711"/>
      <c r="D78" s="711"/>
      <c r="E78" s="711"/>
      <c r="F78" s="711"/>
      <c r="G78" s="711"/>
      <c r="H78" s="711"/>
      <c r="I78" s="711"/>
    </row>
    <row r="79" spans="1:9" s="245" customFormat="1">
      <c r="A79" s="711" t="s">
        <v>267</v>
      </c>
      <c r="B79" s="711"/>
      <c r="C79" s="711"/>
      <c r="D79" s="711"/>
      <c r="E79" s="711"/>
      <c r="F79" s="711"/>
      <c r="G79" s="711"/>
      <c r="H79" s="711"/>
      <c r="I79" s="711"/>
    </row>
    <row r="80" spans="1:9" s="245" customFormat="1">
      <c r="A80" s="247"/>
      <c r="B80" s="247"/>
      <c r="C80" s="247"/>
      <c r="D80" s="247"/>
      <c r="E80" s="247"/>
      <c r="F80" s="247"/>
      <c r="G80" s="247"/>
      <c r="H80" s="247"/>
      <c r="I80" s="247"/>
    </row>
    <row r="81" spans="1:9" s="245" customFormat="1">
      <c r="A81" s="710" t="s">
        <v>430</v>
      </c>
      <c r="B81" s="710"/>
      <c r="C81" s="710"/>
      <c r="D81" s="710"/>
      <c r="E81" s="710"/>
      <c r="F81" s="710"/>
      <c r="G81" s="710"/>
      <c r="H81" s="710"/>
      <c r="I81" s="710"/>
    </row>
    <row r="82" spans="1:9">
      <c r="A82" s="159"/>
      <c r="B82" s="18"/>
      <c r="C82" s="107"/>
      <c r="D82" s="107"/>
      <c r="E82" s="107"/>
      <c r="F82" s="108"/>
      <c r="G82" s="108"/>
      <c r="H82" s="159"/>
      <c r="I82" s="159"/>
    </row>
    <row r="83" spans="1:9">
      <c r="A83" s="159"/>
      <c r="B83" s="75" t="s">
        <v>270</v>
      </c>
      <c r="C83" s="181" t="s">
        <v>264</v>
      </c>
      <c r="D83" s="181"/>
      <c r="E83" s="181"/>
      <c r="F83" s="181"/>
      <c r="G83" s="181"/>
      <c r="H83" s="159"/>
      <c r="I83" s="159"/>
    </row>
    <row r="84" spans="1:9">
      <c r="A84" s="159"/>
      <c r="B84" s="18" t="s">
        <v>271</v>
      </c>
      <c r="C84" s="107">
        <v>0.111</v>
      </c>
      <c r="D84" s="107"/>
      <c r="E84" s="107"/>
      <c r="F84" s="108"/>
      <c r="G84" s="108"/>
      <c r="H84" s="159"/>
      <c r="I84" s="159"/>
    </row>
    <row r="85" spans="1:9">
      <c r="A85" s="159"/>
      <c r="B85" s="18" t="s">
        <v>272</v>
      </c>
      <c r="C85" s="107">
        <v>0.123</v>
      </c>
      <c r="D85" s="107"/>
      <c r="E85" s="107"/>
      <c r="F85" s="108"/>
      <c r="G85" s="108"/>
      <c r="H85" s="159"/>
      <c r="I85" s="159"/>
    </row>
    <row r="86" spans="1:9">
      <c r="A86" s="159"/>
      <c r="B86" s="3"/>
      <c r="C86" s="3"/>
      <c r="D86" s="3"/>
      <c r="E86" s="3"/>
      <c r="F86" s="3"/>
      <c r="G86" s="3"/>
      <c r="H86" s="159"/>
      <c r="I86" s="159"/>
    </row>
    <row r="87" spans="1:9" ht="25.4" customHeight="1">
      <c r="A87" s="711" t="s">
        <v>266</v>
      </c>
      <c r="B87" s="711"/>
      <c r="C87" s="711"/>
      <c r="D87" s="711"/>
      <c r="E87" s="711"/>
      <c r="F87" s="711"/>
      <c r="G87" s="711"/>
      <c r="H87" s="711"/>
      <c r="I87" s="711"/>
    </row>
    <row r="88" spans="1:9" ht="95.25" customHeight="1">
      <c r="A88" s="711" t="s">
        <v>267</v>
      </c>
      <c r="B88" s="711"/>
      <c r="C88" s="711"/>
      <c r="D88" s="711"/>
      <c r="E88" s="711"/>
      <c r="F88" s="711"/>
      <c r="G88" s="711"/>
      <c r="H88" s="711"/>
      <c r="I88" s="711"/>
    </row>
    <row r="90" spans="1:9" s="67" customFormat="1">
      <c r="A90" s="710" t="s">
        <v>273</v>
      </c>
      <c r="B90" s="710"/>
      <c r="C90" s="710"/>
      <c r="D90" s="710"/>
      <c r="E90" s="710"/>
      <c r="F90" s="710"/>
      <c r="G90" s="710"/>
      <c r="H90" s="710"/>
      <c r="I90" s="710"/>
    </row>
    <row r="92" spans="1:9" ht="24.5">
      <c r="A92" s="159"/>
      <c r="B92" s="159"/>
      <c r="C92" s="181" t="s">
        <v>264</v>
      </c>
      <c r="D92" s="181" t="s">
        <v>265</v>
      </c>
      <c r="E92" s="181" t="s">
        <v>70</v>
      </c>
      <c r="F92" s="269" t="s">
        <v>437</v>
      </c>
      <c r="H92" s="159"/>
      <c r="I92" s="159"/>
    </row>
    <row r="93" spans="1:9">
      <c r="A93" s="159"/>
      <c r="B93" s="56" t="s">
        <v>23</v>
      </c>
      <c r="C93" s="109">
        <v>8.2000000000000003E-2</v>
      </c>
      <c r="D93" s="56">
        <v>584</v>
      </c>
      <c r="E93" s="109"/>
      <c r="F93" s="268">
        <v>0.14799999999999999</v>
      </c>
      <c r="H93" s="159"/>
      <c r="I93" s="159"/>
    </row>
    <row r="94" spans="1:9">
      <c r="A94" s="159"/>
      <c r="B94" s="56" t="s">
        <v>33</v>
      </c>
      <c r="C94" s="109">
        <v>0.112</v>
      </c>
      <c r="D94" s="56">
        <v>980</v>
      </c>
      <c r="E94" s="109"/>
      <c r="F94" s="268">
        <v>0.14799999999999999</v>
      </c>
      <c r="H94" s="159"/>
      <c r="I94" s="159"/>
    </row>
    <row r="95" spans="1:9">
      <c r="A95" s="159"/>
      <c r="B95" s="56" t="s">
        <v>24</v>
      </c>
      <c r="C95" s="109">
        <v>0.13200000000000001</v>
      </c>
      <c r="D95" s="56">
        <v>499</v>
      </c>
      <c r="E95" s="109"/>
      <c r="F95" s="268">
        <v>0.14799999999999999</v>
      </c>
      <c r="H95" s="159"/>
      <c r="I95" s="159"/>
    </row>
    <row r="96" spans="1:9">
      <c r="A96" s="159"/>
      <c r="B96" s="56" t="s">
        <v>25</v>
      </c>
      <c r="C96" s="109">
        <v>0.13600000000000001</v>
      </c>
      <c r="D96" s="56">
        <v>575</v>
      </c>
      <c r="E96" s="109"/>
      <c r="F96" s="268">
        <v>0.14799999999999999</v>
      </c>
      <c r="H96" s="159"/>
      <c r="I96" s="159"/>
    </row>
    <row r="97" spans="1:9">
      <c r="A97" s="159"/>
      <c r="B97" s="56" t="s">
        <v>27</v>
      </c>
      <c r="C97" s="109">
        <v>0.13600000000000001</v>
      </c>
      <c r="D97" s="56">
        <v>519</v>
      </c>
      <c r="E97" s="109"/>
      <c r="F97" s="268">
        <v>0.14799999999999999</v>
      </c>
      <c r="H97" s="159"/>
      <c r="I97" s="159"/>
    </row>
    <row r="98" spans="1:9">
      <c r="A98" s="159"/>
      <c r="B98" s="57" t="s">
        <v>19</v>
      </c>
      <c r="D98" s="57">
        <v>522</v>
      </c>
      <c r="E98" s="110">
        <v>0.14299999999999999</v>
      </c>
      <c r="F98" s="268">
        <v>0.14799999999999999</v>
      </c>
      <c r="H98" s="159"/>
      <c r="I98" s="159"/>
    </row>
    <row r="99" spans="1:9">
      <c r="A99" s="159"/>
      <c r="B99" s="56" t="s">
        <v>18</v>
      </c>
      <c r="C99" s="109">
        <v>0.14399999999999999</v>
      </c>
      <c r="D99" s="56">
        <v>534</v>
      </c>
      <c r="E99" s="109"/>
      <c r="F99" s="268">
        <v>0.14799999999999999</v>
      </c>
      <c r="H99" s="159"/>
      <c r="I99" s="159"/>
    </row>
    <row r="100" spans="1:9">
      <c r="A100" s="159"/>
      <c r="B100" s="56" t="s">
        <v>22</v>
      </c>
      <c r="C100" s="109">
        <v>0.14699999999999999</v>
      </c>
      <c r="D100" s="56">
        <v>566</v>
      </c>
      <c r="E100" s="109"/>
      <c r="F100" s="268">
        <v>0.14799999999999999</v>
      </c>
      <c r="H100" s="159"/>
      <c r="I100" s="159"/>
    </row>
    <row r="101" spans="1:9">
      <c r="A101" s="159"/>
      <c r="B101" s="56" t="s">
        <v>30</v>
      </c>
      <c r="C101" s="109">
        <v>0.14899999999999999</v>
      </c>
      <c r="D101" s="56">
        <v>580</v>
      </c>
      <c r="E101" s="109"/>
      <c r="F101" s="268">
        <v>0.14799999999999999</v>
      </c>
      <c r="H101" s="159"/>
      <c r="I101" s="159"/>
    </row>
    <row r="102" spans="1:9">
      <c r="A102" s="159"/>
      <c r="B102" s="56" t="s">
        <v>28</v>
      </c>
      <c r="C102" s="109">
        <v>0.14899999999999999</v>
      </c>
      <c r="D102" s="56">
        <v>546</v>
      </c>
      <c r="E102" s="109"/>
      <c r="F102" s="268">
        <v>0.14799999999999999</v>
      </c>
      <c r="H102" s="159"/>
      <c r="I102" s="159"/>
    </row>
    <row r="103" spans="1:9">
      <c r="A103" s="159"/>
      <c r="B103" s="56" t="s">
        <v>37</v>
      </c>
      <c r="C103" s="109">
        <v>0.151</v>
      </c>
      <c r="D103" s="56">
        <v>556</v>
      </c>
      <c r="E103" s="109"/>
      <c r="F103" s="268">
        <v>0.14799999999999999</v>
      </c>
      <c r="H103" s="159"/>
      <c r="I103" s="159"/>
    </row>
    <row r="104" spans="1:9">
      <c r="A104" s="159"/>
      <c r="B104" s="56" t="s">
        <v>34</v>
      </c>
      <c r="C104" s="109">
        <v>0.16400000000000001</v>
      </c>
      <c r="D104" s="56">
        <v>507</v>
      </c>
      <c r="E104" s="109"/>
      <c r="F104" s="268">
        <v>0.14799999999999999</v>
      </c>
      <c r="H104" s="159"/>
      <c r="I104" s="159"/>
    </row>
    <row r="105" spans="1:9">
      <c r="A105" s="159"/>
      <c r="B105" s="56" t="s">
        <v>21</v>
      </c>
      <c r="C105" s="109">
        <v>0.16600000000000001</v>
      </c>
      <c r="D105" s="56">
        <v>482</v>
      </c>
      <c r="E105" s="109"/>
      <c r="F105" s="268">
        <v>0.14799999999999999</v>
      </c>
      <c r="H105" s="159"/>
      <c r="I105" s="159"/>
    </row>
    <row r="106" spans="1:9">
      <c r="A106" s="159"/>
      <c r="B106" s="56" t="s">
        <v>31</v>
      </c>
      <c r="C106" s="109">
        <v>0.18</v>
      </c>
      <c r="D106" s="56">
        <v>450</v>
      </c>
      <c r="E106" s="109"/>
      <c r="F106" s="268">
        <v>0.14799999999999999</v>
      </c>
      <c r="H106" s="159"/>
      <c r="I106" s="159"/>
    </row>
    <row r="107" spans="1:9">
      <c r="A107" s="159"/>
      <c r="B107" s="56" t="s">
        <v>20</v>
      </c>
      <c r="C107" s="109">
        <v>0.185</v>
      </c>
      <c r="D107" s="56">
        <v>525</v>
      </c>
      <c r="E107" s="109"/>
      <c r="F107" s="268">
        <v>0.14799999999999999</v>
      </c>
      <c r="H107" s="159"/>
      <c r="I107" s="159"/>
    </row>
    <row r="108" spans="1:9">
      <c r="A108" s="159"/>
      <c r="B108" s="55" t="s">
        <v>35</v>
      </c>
      <c r="C108" s="109">
        <v>0.187</v>
      </c>
      <c r="D108" s="56">
        <v>457</v>
      </c>
      <c r="E108" s="110"/>
      <c r="F108" s="268">
        <v>0.14799999999999999</v>
      </c>
      <c r="H108" s="159"/>
      <c r="I108" s="159"/>
    </row>
    <row r="109" spans="1:9">
      <c r="A109" s="159"/>
      <c r="B109" s="56" t="s">
        <v>26</v>
      </c>
      <c r="C109" s="109">
        <v>0.19</v>
      </c>
      <c r="D109" s="56">
        <v>498</v>
      </c>
      <c r="E109" s="109"/>
      <c r="F109" s="268">
        <v>0.14799999999999999</v>
      </c>
      <c r="H109" s="159"/>
      <c r="I109" s="159"/>
    </row>
    <row r="110" spans="1:9">
      <c r="A110" s="159"/>
      <c r="B110" s="56" t="s">
        <v>36</v>
      </c>
      <c r="C110" s="109">
        <v>0.192</v>
      </c>
      <c r="D110" s="56">
        <v>591</v>
      </c>
      <c r="E110" s="109"/>
      <c r="F110" s="268">
        <v>0.14799999999999999</v>
      </c>
      <c r="H110" s="159"/>
      <c r="I110" s="159"/>
    </row>
    <row r="111" spans="1:9">
      <c r="A111" s="159"/>
      <c r="B111" s="56" t="s">
        <v>38</v>
      </c>
      <c r="C111" s="109">
        <v>0.19400000000000001</v>
      </c>
      <c r="D111" s="56">
        <v>457</v>
      </c>
      <c r="E111" s="109"/>
      <c r="F111" s="268">
        <v>0.14799999999999999</v>
      </c>
      <c r="H111" s="159"/>
      <c r="I111" s="159"/>
    </row>
    <row r="112" spans="1:9">
      <c r="A112" s="159"/>
      <c r="B112" s="56" t="s">
        <v>32</v>
      </c>
      <c r="C112" s="109">
        <v>0.19500000000000001</v>
      </c>
      <c r="D112" s="56">
        <v>545</v>
      </c>
      <c r="E112" s="109"/>
      <c r="F112" s="268">
        <v>0.14799999999999999</v>
      </c>
      <c r="H112" s="159"/>
      <c r="I112" s="159"/>
    </row>
    <row r="113" spans="1:9">
      <c r="A113" s="159"/>
      <c r="B113" s="56" t="s">
        <v>29</v>
      </c>
      <c r="C113" s="109">
        <v>0.20100000000000001</v>
      </c>
      <c r="D113" s="56">
        <v>537</v>
      </c>
      <c r="E113" s="109"/>
      <c r="F113" s="268">
        <v>0.14799999999999999</v>
      </c>
      <c r="H113" s="159"/>
      <c r="I113" s="159"/>
    </row>
    <row r="114" spans="1:9">
      <c r="A114" s="159"/>
      <c r="B114" s="102"/>
      <c r="C114" s="103"/>
      <c r="D114" s="103"/>
      <c r="E114" s="103"/>
      <c r="F114" s="104"/>
      <c r="G114" s="104"/>
      <c r="H114" s="159"/>
      <c r="I114" s="159"/>
    </row>
    <row r="115" spans="1:9" ht="25.4" customHeight="1">
      <c r="A115" s="711" t="s">
        <v>274</v>
      </c>
      <c r="B115" s="711"/>
      <c r="C115" s="711"/>
      <c r="D115" s="711"/>
      <c r="E115" s="711"/>
      <c r="F115" s="711"/>
      <c r="G115" s="711"/>
      <c r="H115" s="711"/>
      <c r="I115" s="711"/>
    </row>
    <row r="116" spans="1:9" ht="97.4" customHeight="1">
      <c r="A116" s="711" t="s">
        <v>275</v>
      </c>
      <c r="B116" s="711"/>
      <c r="C116" s="711"/>
      <c r="D116" s="711"/>
      <c r="E116" s="711"/>
      <c r="F116" s="711"/>
      <c r="G116" s="711"/>
      <c r="H116" s="711"/>
      <c r="I116" s="711"/>
    </row>
    <row r="118" spans="1:9" s="67" customFormat="1">
      <c r="A118" s="710" t="s">
        <v>419</v>
      </c>
      <c r="B118" s="710"/>
      <c r="C118" s="710"/>
      <c r="D118" s="710"/>
      <c r="E118" s="710"/>
      <c r="F118" s="710"/>
      <c r="G118" s="710"/>
      <c r="H118" s="710"/>
      <c r="I118" s="710"/>
    </row>
    <row r="120" spans="1:9">
      <c r="A120" s="159"/>
      <c r="B120" s="159"/>
      <c r="C120" s="181" t="s">
        <v>264</v>
      </c>
      <c r="D120" s="181" t="s">
        <v>265</v>
      </c>
      <c r="E120" s="181"/>
      <c r="F120" s="181"/>
      <c r="H120" s="159"/>
      <c r="I120" s="159"/>
    </row>
    <row r="121" spans="1:9">
      <c r="A121" s="159"/>
      <c r="B121" s="56">
        <v>2013</v>
      </c>
      <c r="C121" s="111">
        <v>0.13200000000000001</v>
      </c>
      <c r="D121" s="112">
        <v>721</v>
      </c>
      <c r="E121" s="111"/>
      <c r="F121" s="112"/>
      <c r="H121" s="159"/>
      <c r="I121" s="159"/>
    </row>
    <row r="122" spans="1:9">
      <c r="A122" s="159"/>
      <c r="B122" s="56">
        <v>2014</v>
      </c>
      <c r="C122" s="111">
        <v>0.13800000000000001</v>
      </c>
      <c r="D122" s="112">
        <v>715</v>
      </c>
      <c r="E122" s="111"/>
      <c r="F122" s="112"/>
      <c r="H122" s="159"/>
      <c r="I122" s="159"/>
    </row>
    <row r="123" spans="1:9">
      <c r="A123" s="159"/>
      <c r="B123" s="56">
        <v>2015</v>
      </c>
      <c r="C123" s="111">
        <v>9.7000000000000003E-2</v>
      </c>
      <c r="D123" s="112">
        <v>574</v>
      </c>
      <c r="E123" s="111"/>
      <c r="F123" s="112"/>
      <c r="H123" s="159"/>
      <c r="I123" s="159"/>
    </row>
    <row r="124" spans="1:9">
      <c r="A124" s="159"/>
      <c r="B124" s="56">
        <v>2016</v>
      </c>
      <c r="C124" s="111">
        <v>7.5999999999999998E-2</v>
      </c>
      <c r="D124" s="112">
        <v>313</v>
      </c>
      <c r="E124" s="111"/>
      <c r="F124" s="112"/>
      <c r="H124" s="159"/>
      <c r="I124" s="159"/>
    </row>
    <row r="125" spans="1:9">
      <c r="A125" s="159"/>
      <c r="B125" s="56">
        <v>2017</v>
      </c>
      <c r="C125" s="109">
        <v>0.14299999999999999</v>
      </c>
      <c r="D125" s="56">
        <v>522</v>
      </c>
      <c r="E125" s="109"/>
      <c r="F125" s="56"/>
      <c r="H125" s="159"/>
      <c r="I125" s="159"/>
    </row>
    <row r="126" spans="1:9">
      <c r="A126" s="159"/>
      <c r="B126" s="3"/>
      <c r="C126" s="3"/>
      <c r="D126" s="3"/>
      <c r="E126" s="3"/>
      <c r="F126" s="3"/>
      <c r="G126" s="3"/>
      <c r="H126" s="159"/>
      <c r="I126" s="159"/>
    </row>
    <row r="127" spans="1:9" ht="25.4" customHeight="1">
      <c r="A127" s="711" t="s">
        <v>274</v>
      </c>
      <c r="B127" s="711"/>
      <c r="C127" s="711"/>
      <c r="D127" s="711"/>
      <c r="E127" s="711"/>
      <c r="F127" s="711"/>
      <c r="G127" s="711"/>
      <c r="H127" s="711"/>
      <c r="I127" s="711"/>
    </row>
    <row r="128" spans="1:9" ht="95.25" customHeight="1">
      <c r="A128" s="711" t="s">
        <v>275</v>
      </c>
      <c r="B128" s="711"/>
      <c r="C128" s="711"/>
      <c r="D128" s="711"/>
      <c r="E128" s="711"/>
      <c r="F128" s="711"/>
      <c r="G128" s="711"/>
      <c r="H128" s="711"/>
      <c r="I128" s="711"/>
    </row>
    <row r="130" spans="1:9" s="67" customFormat="1" ht="15" customHeight="1">
      <c r="A130" s="710" t="s">
        <v>427</v>
      </c>
      <c r="B130" s="710"/>
      <c r="C130" s="710"/>
      <c r="D130" s="710"/>
      <c r="E130" s="710"/>
      <c r="F130" s="710"/>
      <c r="G130" s="710"/>
      <c r="H130" s="710"/>
      <c r="I130" s="710"/>
    </row>
    <row r="132" spans="1:9">
      <c r="A132" s="159"/>
      <c r="B132" s="68" t="s">
        <v>268</v>
      </c>
      <c r="C132" s="181" t="s">
        <v>264</v>
      </c>
      <c r="D132" s="181" t="s">
        <v>265</v>
      </c>
      <c r="E132" s="181"/>
      <c r="F132" s="181"/>
      <c r="H132" s="159"/>
      <c r="I132" s="159"/>
    </row>
    <row r="133" spans="1:9">
      <c r="A133" s="159"/>
      <c r="B133" s="18" t="s">
        <v>282</v>
      </c>
      <c r="C133" s="107">
        <v>0.17</v>
      </c>
      <c r="D133" s="108">
        <v>424</v>
      </c>
      <c r="E133" s="107"/>
      <c r="F133" s="108"/>
      <c r="H133" s="159"/>
      <c r="I133" s="159"/>
    </row>
    <row r="134" spans="1:9">
      <c r="A134" s="159"/>
      <c r="B134" s="18" t="s">
        <v>281</v>
      </c>
      <c r="C134" s="107" t="s">
        <v>209</v>
      </c>
      <c r="D134" s="108">
        <v>15</v>
      </c>
      <c r="E134" s="107"/>
      <c r="F134" s="108"/>
      <c r="H134" s="159"/>
      <c r="I134" s="159"/>
    </row>
    <row r="135" spans="1:9">
      <c r="A135" s="159"/>
      <c r="B135" s="18" t="s">
        <v>269</v>
      </c>
      <c r="C135" s="107" t="s">
        <v>209</v>
      </c>
      <c r="D135" s="108">
        <v>38</v>
      </c>
      <c r="E135" s="107"/>
      <c r="F135" s="108"/>
      <c r="H135" s="159"/>
      <c r="I135" s="159"/>
    </row>
    <row r="136" spans="1:9" s="159" customFormat="1">
      <c r="B136" s="18" t="s">
        <v>280</v>
      </c>
      <c r="C136" s="107" t="s">
        <v>209</v>
      </c>
      <c r="D136" s="108">
        <v>20</v>
      </c>
      <c r="E136" s="107"/>
      <c r="F136" s="108"/>
    </row>
    <row r="137" spans="1:9" s="159" customFormat="1">
      <c r="B137" s="18" t="s">
        <v>283</v>
      </c>
      <c r="C137" s="107" t="s">
        <v>209</v>
      </c>
      <c r="D137" s="108">
        <v>10</v>
      </c>
      <c r="E137" s="107"/>
      <c r="F137" s="108"/>
    </row>
    <row r="138" spans="1:9" s="237" customFormat="1">
      <c r="B138" s="238"/>
      <c r="C138" s="239"/>
      <c r="D138" s="240"/>
      <c r="E138" s="239"/>
      <c r="F138" s="240"/>
    </row>
    <row r="139" spans="1:9" s="237" customFormat="1">
      <c r="A139" s="711" t="s">
        <v>274</v>
      </c>
      <c r="B139" s="711"/>
      <c r="C139" s="711"/>
      <c r="D139" s="711"/>
      <c r="E139" s="711"/>
      <c r="F139" s="711"/>
      <c r="G139" s="711"/>
      <c r="H139" s="711"/>
      <c r="I139" s="711"/>
    </row>
    <row r="140" spans="1:9" s="233" customFormat="1">
      <c r="A140" s="711" t="s">
        <v>275</v>
      </c>
      <c r="B140" s="711"/>
      <c r="C140" s="711"/>
      <c r="D140" s="711"/>
      <c r="E140" s="711"/>
      <c r="F140" s="711"/>
      <c r="G140" s="711"/>
      <c r="H140" s="711"/>
      <c r="I140" s="711"/>
    </row>
    <row r="141" spans="1:9" s="241" customFormat="1">
      <c r="B141" s="242"/>
      <c r="C141" s="243"/>
      <c r="D141" s="244"/>
      <c r="E141" s="243"/>
      <c r="F141" s="244"/>
    </row>
    <row r="142" spans="1:9" s="233" customFormat="1">
      <c r="B142" s="234"/>
      <c r="C142" s="235"/>
      <c r="D142" s="236"/>
      <c r="E142" s="235"/>
      <c r="F142" s="236"/>
    </row>
    <row r="143" spans="1:9" s="233" customFormat="1">
      <c r="A143" s="710" t="s">
        <v>428</v>
      </c>
      <c r="B143" s="710"/>
      <c r="C143" s="710"/>
      <c r="D143" s="710"/>
      <c r="E143" s="710"/>
      <c r="F143" s="710"/>
      <c r="G143" s="710"/>
      <c r="H143" s="710"/>
      <c r="I143" s="710"/>
    </row>
    <row r="144" spans="1:9">
      <c r="A144" s="159"/>
      <c r="B144" s="18"/>
      <c r="C144" s="107"/>
      <c r="D144" s="107"/>
      <c r="E144" s="107"/>
      <c r="F144" s="108"/>
      <c r="G144" s="108"/>
      <c r="H144" s="159"/>
      <c r="I144" s="159"/>
    </row>
    <row r="145" spans="1:9">
      <c r="A145" s="159"/>
      <c r="B145" s="75" t="s">
        <v>270</v>
      </c>
      <c r="C145" s="113" t="s">
        <v>264</v>
      </c>
      <c r="D145" s="113" t="s">
        <v>265</v>
      </c>
      <c r="E145" s="113"/>
      <c r="F145" s="113"/>
      <c r="H145" s="159"/>
      <c r="I145" s="159"/>
    </row>
    <row r="146" spans="1:9">
      <c r="A146" s="159"/>
      <c r="B146" s="18" t="s">
        <v>271</v>
      </c>
      <c r="C146" s="107">
        <v>0.122</v>
      </c>
      <c r="D146" s="108">
        <v>237</v>
      </c>
      <c r="E146" s="107"/>
      <c r="F146" s="108"/>
      <c r="H146" s="159"/>
      <c r="I146" s="159"/>
    </row>
    <row r="147" spans="1:9">
      <c r="A147" s="159"/>
      <c r="B147" s="18" t="s">
        <v>272</v>
      </c>
      <c r="C147" s="107">
        <v>0.161</v>
      </c>
      <c r="D147" s="108">
        <v>285</v>
      </c>
      <c r="E147" s="107"/>
      <c r="F147" s="108"/>
      <c r="H147" s="159"/>
      <c r="I147" s="159"/>
    </row>
    <row r="148" spans="1:9">
      <c r="A148" s="159"/>
      <c r="B148" s="3"/>
      <c r="C148" s="19"/>
      <c r="D148" s="19"/>
      <c r="E148" s="19"/>
      <c r="F148" s="19"/>
      <c r="G148" s="19"/>
      <c r="H148" s="159"/>
      <c r="I148" s="159"/>
    </row>
    <row r="149" spans="1:9" ht="25.4" customHeight="1">
      <c r="A149" s="711" t="s">
        <v>274</v>
      </c>
      <c r="B149" s="711"/>
      <c r="C149" s="711"/>
      <c r="D149" s="711"/>
      <c r="E149" s="711"/>
      <c r="F149" s="711"/>
      <c r="G149" s="711"/>
      <c r="H149" s="711"/>
      <c r="I149" s="711"/>
    </row>
    <row r="150" spans="1:9" ht="95.25" customHeight="1">
      <c r="A150" s="711" t="s">
        <v>275</v>
      </c>
      <c r="B150" s="711"/>
      <c r="C150" s="711"/>
      <c r="D150" s="711"/>
      <c r="E150" s="711"/>
      <c r="F150" s="711"/>
      <c r="G150" s="711"/>
      <c r="H150" s="711"/>
      <c r="I150" s="711"/>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60" zoomScaleNormal="60" workbookViewId="0">
      <selection activeCell="N14" sqref="N14"/>
    </sheetView>
  </sheetViews>
  <sheetFormatPr defaultColWidth="8.81640625" defaultRowHeight="14.5"/>
  <sheetData>
    <row r="1" spans="1:10" s="67" customFormat="1">
      <c r="A1" s="137" t="s">
        <v>577</v>
      </c>
    </row>
    <row r="3" spans="1:10">
      <c r="A3" s="29"/>
      <c r="B3" s="655"/>
      <c r="C3" s="731" t="s">
        <v>276</v>
      </c>
      <c r="D3" s="731"/>
      <c r="E3" s="692"/>
      <c r="F3" s="731"/>
      <c r="G3" s="731"/>
      <c r="H3" s="731"/>
      <c r="I3" s="29"/>
      <c r="J3" s="29"/>
    </row>
    <row r="4" spans="1:10">
      <c r="A4" s="29"/>
      <c r="B4" s="148"/>
      <c r="C4" s="688" t="s">
        <v>652</v>
      </c>
      <c r="D4" s="149">
        <v>2018</v>
      </c>
      <c r="E4" s="693">
        <v>2019</v>
      </c>
      <c r="F4" s="149" t="s">
        <v>653</v>
      </c>
      <c r="G4" s="639"/>
      <c r="H4" s="149"/>
      <c r="I4" s="29"/>
      <c r="J4" s="29"/>
    </row>
    <row r="5" spans="1:10">
      <c r="A5" s="29"/>
      <c r="B5" s="664" t="s">
        <v>34</v>
      </c>
      <c r="C5" s="705"/>
      <c r="D5" s="705">
        <v>2059</v>
      </c>
      <c r="E5" s="706">
        <v>2056</v>
      </c>
      <c r="F5" s="706"/>
      <c r="G5" s="144"/>
      <c r="H5" s="694"/>
      <c r="I5" s="29"/>
      <c r="J5" s="29"/>
    </row>
    <row r="6" spans="1:10">
      <c r="A6" s="29"/>
      <c r="B6" s="664" t="s">
        <v>31</v>
      </c>
      <c r="C6" s="688"/>
      <c r="D6" s="669">
        <v>2411</v>
      </c>
      <c r="E6" s="670">
        <v>2359</v>
      </c>
      <c r="F6" s="144"/>
      <c r="G6" s="144"/>
      <c r="H6" s="694"/>
      <c r="I6" s="29"/>
      <c r="J6" s="29"/>
    </row>
    <row r="7" spans="1:10">
      <c r="A7" s="29"/>
      <c r="B7" s="664" t="s">
        <v>27</v>
      </c>
      <c r="C7" s="688"/>
      <c r="D7" s="672">
        <v>2970</v>
      </c>
      <c r="E7" s="670">
        <v>2936</v>
      </c>
      <c r="F7" s="707"/>
      <c r="G7" s="144"/>
      <c r="H7" s="695"/>
      <c r="I7" s="29"/>
      <c r="J7" s="29"/>
    </row>
    <row r="8" spans="1:10" ht="26">
      <c r="A8" s="29"/>
      <c r="B8" s="664" t="s">
        <v>18</v>
      </c>
      <c r="C8" s="689"/>
      <c r="D8" s="669">
        <v>3500</v>
      </c>
      <c r="E8" s="670">
        <v>3529</v>
      </c>
      <c r="F8" s="144"/>
      <c r="G8" s="144"/>
      <c r="H8" s="694"/>
      <c r="I8" s="29"/>
      <c r="J8" s="29"/>
    </row>
    <row r="9" spans="1:10">
      <c r="A9" s="29"/>
      <c r="B9" s="664" t="s">
        <v>21</v>
      </c>
      <c r="C9" s="688"/>
      <c r="D9" s="669">
        <v>4284</v>
      </c>
      <c r="E9" s="670">
        <v>4177</v>
      </c>
      <c r="F9" s="144"/>
      <c r="G9" s="144"/>
      <c r="H9" s="694"/>
      <c r="I9" s="29"/>
      <c r="J9" s="29"/>
    </row>
    <row r="10" spans="1:10" ht="26">
      <c r="A10" s="29"/>
      <c r="B10" s="664" t="s">
        <v>38</v>
      </c>
      <c r="C10" s="688"/>
      <c r="D10" s="669">
        <v>5051</v>
      </c>
      <c r="E10" s="670">
        <v>4995</v>
      </c>
      <c r="F10" s="144"/>
      <c r="G10" s="144"/>
      <c r="H10" s="694"/>
      <c r="I10" s="29"/>
      <c r="J10" s="29"/>
    </row>
    <row r="11" spans="1:10">
      <c r="A11" s="29"/>
      <c r="B11" s="667" t="s">
        <v>35</v>
      </c>
      <c r="C11" s="705"/>
      <c r="D11" s="705">
        <v>7754</v>
      </c>
      <c r="E11" s="706">
        <v>7577</v>
      </c>
      <c r="F11" s="706"/>
      <c r="G11" s="144"/>
      <c r="H11" s="694"/>
      <c r="I11" s="29"/>
      <c r="J11" s="29"/>
    </row>
    <row r="12" spans="1:10" s="665" customFormat="1" ht="26">
      <c r="A12" s="621"/>
      <c r="B12" s="664" t="s">
        <v>26</v>
      </c>
      <c r="C12" s="688"/>
      <c r="D12" s="669">
        <v>8997</v>
      </c>
      <c r="E12" s="670">
        <v>8896</v>
      </c>
      <c r="F12" s="144"/>
      <c r="G12" s="675"/>
      <c r="H12" s="696"/>
      <c r="I12" s="621"/>
      <c r="J12" s="621"/>
    </row>
    <row r="13" spans="1:10">
      <c r="A13" s="29"/>
      <c r="B13" s="664" t="s">
        <v>20</v>
      </c>
      <c r="C13" s="688"/>
      <c r="D13" s="669">
        <v>9004</v>
      </c>
      <c r="E13" s="670">
        <v>9004</v>
      </c>
      <c r="F13" s="144"/>
      <c r="G13" s="144"/>
      <c r="H13" s="694"/>
      <c r="I13" s="29"/>
      <c r="J13" s="29"/>
    </row>
    <row r="14" spans="1:10">
      <c r="A14" s="29"/>
      <c r="B14" s="664" t="s">
        <v>29</v>
      </c>
      <c r="C14" s="688"/>
      <c r="D14" s="669">
        <v>10275</v>
      </c>
      <c r="E14" s="670">
        <v>9860</v>
      </c>
      <c r="F14" s="144"/>
      <c r="G14" s="144"/>
      <c r="H14" s="694"/>
      <c r="I14" s="29"/>
      <c r="J14" s="29"/>
    </row>
    <row r="15" spans="1:10">
      <c r="A15" s="29"/>
      <c r="B15" s="664" t="s">
        <v>36</v>
      </c>
      <c r="C15" s="688"/>
      <c r="D15" s="669">
        <v>12627</v>
      </c>
      <c r="E15" s="670">
        <v>12496</v>
      </c>
      <c r="F15" s="144"/>
      <c r="G15" s="144"/>
      <c r="H15" s="694"/>
      <c r="I15" s="29"/>
      <c r="J15" s="29"/>
    </row>
    <row r="16" spans="1:10" s="665" customFormat="1" ht="14.5" customHeight="1">
      <c r="A16" s="621"/>
      <c r="B16" s="666" t="s">
        <v>19</v>
      </c>
      <c r="C16" s="656">
        <v>13526</v>
      </c>
      <c r="D16" s="656">
        <v>13526</v>
      </c>
      <c r="E16" s="657">
        <v>13101</v>
      </c>
      <c r="F16" s="657">
        <v>13101</v>
      </c>
      <c r="G16" s="675"/>
      <c r="H16" s="696"/>
      <c r="I16" s="621"/>
      <c r="J16" s="621"/>
    </row>
    <row r="17" spans="1:10">
      <c r="A17" s="29"/>
      <c r="B17" s="664" t="s">
        <v>22</v>
      </c>
      <c r="C17" s="688"/>
      <c r="D17" s="669">
        <v>13311</v>
      </c>
      <c r="E17" s="670">
        <v>13284</v>
      </c>
      <c r="F17" s="144"/>
      <c r="G17" s="144"/>
      <c r="H17" s="694"/>
      <c r="I17" s="29"/>
      <c r="J17" s="29"/>
    </row>
    <row r="18" spans="1:10" ht="14.5" customHeight="1">
      <c r="A18" s="29"/>
      <c r="B18" s="668" t="s">
        <v>37</v>
      </c>
      <c r="C18" s="689"/>
      <c r="D18" s="671">
        <v>14469</v>
      </c>
      <c r="E18" s="670">
        <v>14186</v>
      </c>
      <c r="F18" s="144"/>
      <c r="G18" s="144"/>
      <c r="H18" s="694"/>
      <c r="I18" s="29"/>
      <c r="J18" s="29"/>
    </row>
    <row r="19" spans="1:10">
      <c r="A19" s="29"/>
      <c r="B19" s="664" t="s">
        <v>30</v>
      </c>
      <c r="C19" s="688"/>
      <c r="D19" s="669">
        <v>16605</v>
      </c>
      <c r="E19" s="670">
        <v>14364</v>
      </c>
      <c r="F19" s="144"/>
      <c r="G19" s="144"/>
      <c r="H19" s="694"/>
      <c r="I19" s="29"/>
      <c r="J19" s="29"/>
    </row>
    <row r="20" spans="1:10">
      <c r="A20" s="29"/>
      <c r="B20" s="664" t="s">
        <v>32</v>
      </c>
      <c r="C20" s="688"/>
      <c r="D20" s="669">
        <v>15638</v>
      </c>
      <c r="E20" s="670">
        <v>14788</v>
      </c>
      <c r="F20" s="144"/>
      <c r="G20" s="144"/>
      <c r="H20" s="694"/>
      <c r="I20" s="29"/>
      <c r="J20" s="29"/>
    </row>
    <row r="21" spans="1:10">
      <c r="A21" s="29"/>
      <c r="B21" s="664" t="s">
        <v>28</v>
      </c>
      <c r="C21" s="688"/>
      <c r="D21" s="669">
        <v>15217</v>
      </c>
      <c r="E21" s="670">
        <v>14961</v>
      </c>
      <c r="F21" s="144"/>
      <c r="G21" s="144"/>
      <c r="H21" s="694"/>
      <c r="I21" s="29"/>
      <c r="J21" s="29"/>
    </row>
    <row r="22" spans="1:10" ht="26">
      <c r="A22" s="29"/>
      <c r="B22" s="664" t="s">
        <v>24</v>
      </c>
      <c r="C22" s="688"/>
      <c r="D22" s="669">
        <v>18203</v>
      </c>
      <c r="E22" s="670">
        <v>17177</v>
      </c>
      <c r="F22" s="144"/>
      <c r="G22" s="144"/>
      <c r="H22" s="694"/>
      <c r="I22" s="29"/>
      <c r="J22" s="29"/>
    </row>
    <row r="23" spans="1:10">
      <c r="A23" s="29"/>
      <c r="B23" s="664" t="s">
        <v>25</v>
      </c>
      <c r="C23" s="688"/>
      <c r="D23" s="669">
        <v>18515</v>
      </c>
      <c r="E23" s="670">
        <v>18583</v>
      </c>
      <c r="F23" s="144"/>
      <c r="G23" s="144"/>
      <c r="H23" s="694"/>
      <c r="I23" s="29"/>
      <c r="J23" s="29"/>
    </row>
    <row r="24" spans="1:10">
      <c r="A24" s="29"/>
      <c r="B24" s="664" t="s">
        <v>33</v>
      </c>
      <c r="C24" s="688"/>
      <c r="D24" s="669">
        <v>22189</v>
      </c>
      <c r="E24" s="670">
        <v>22004</v>
      </c>
      <c r="F24" s="144"/>
      <c r="G24" s="144"/>
      <c r="H24" s="694"/>
      <c r="I24" s="29"/>
      <c r="J24" s="29"/>
    </row>
    <row r="25" spans="1:10">
      <c r="A25" s="29"/>
      <c r="B25" s="664" t="s">
        <v>23</v>
      </c>
      <c r="C25" s="688"/>
      <c r="D25" s="669">
        <v>24354</v>
      </c>
      <c r="E25" s="670">
        <v>23642</v>
      </c>
      <c r="F25" s="144"/>
      <c r="G25" s="144"/>
      <c r="H25" s="694"/>
      <c r="I25" s="29"/>
      <c r="J25" s="29"/>
    </row>
    <row r="26" spans="1:10" ht="26">
      <c r="A26" s="29"/>
      <c r="B26" s="664" t="s">
        <v>53</v>
      </c>
      <c r="C26" s="688"/>
      <c r="D26" s="673">
        <v>241047</v>
      </c>
      <c r="E26" s="674">
        <v>246677</v>
      </c>
      <c r="F26" s="144"/>
      <c r="G26" s="144"/>
      <c r="H26" s="146"/>
      <c r="I26" s="29"/>
      <c r="J26" s="29"/>
    </row>
    <row r="27" spans="1:10" s="159" customFormat="1">
      <c r="A27" s="29"/>
      <c r="B27" s="145"/>
      <c r="C27" s="23"/>
      <c r="D27" s="23"/>
      <c r="E27" s="145"/>
      <c r="F27" s="144"/>
      <c r="G27" s="144"/>
      <c r="H27" s="146"/>
      <c r="I27" s="29"/>
      <c r="J27" s="29"/>
    </row>
    <row r="28" spans="1:10">
      <c r="A28" s="732" t="s">
        <v>578</v>
      </c>
      <c r="B28" s="732"/>
      <c r="C28" s="732"/>
      <c r="D28" s="732"/>
      <c r="E28" s="732"/>
      <c r="F28" s="732"/>
      <c r="G28" s="732"/>
      <c r="H28" s="732"/>
      <c r="I28" s="732"/>
      <c r="J28" s="732"/>
    </row>
    <row r="29" spans="1:10">
      <c r="A29" s="29" t="s">
        <v>579</v>
      </c>
      <c r="B29" s="29"/>
      <c r="C29" s="29"/>
      <c r="D29" s="29"/>
      <c r="E29" s="29"/>
      <c r="F29" s="29"/>
      <c r="G29" s="29"/>
      <c r="H29" s="29"/>
      <c r="I29" s="29"/>
      <c r="J29" s="29"/>
    </row>
    <row r="30" spans="1:10">
      <c r="A30" s="29" t="s">
        <v>277</v>
      </c>
      <c r="B30" s="29"/>
      <c r="C30" s="29"/>
      <c r="D30" s="29"/>
      <c r="E30" s="29"/>
      <c r="F30" s="29"/>
      <c r="G30" s="29"/>
      <c r="H30" s="29"/>
      <c r="I30" s="29"/>
      <c r="J30" s="29"/>
    </row>
    <row r="31" spans="1:10">
      <c r="A31" s="159" t="s">
        <v>456</v>
      </c>
      <c r="B31" s="159"/>
      <c r="C31" s="159"/>
      <c r="D31" s="159"/>
      <c r="E31" s="159"/>
      <c r="F31" s="159"/>
      <c r="G31" s="159"/>
      <c r="H31" s="159"/>
      <c r="I31" s="159"/>
      <c r="J31" s="159"/>
    </row>
    <row r="33" spans="1:4" s="67" customFormat="1">
      <c r="A33" s="137" t="s">
        <v>580</v>
      </c>
    </row>
    <row r="35" spans="1:4">
      <c r="B35" s="159"/>
      <c r="C35" s="159" t="s">
        <v>276</v>
      </c>
    </row>
    <row r="36" spans="1:4">
      <c r="B36" s="159"/>
      <c r="C36" s="159" t="s">
        <v>158</v>
      </c>
      <c r="D36" t="s">
        <v>70</v>
      </c>
    </row>
    <row r="37" spans="1:4">
      <c r="B37" s="676" t="s">
        <v>34</v>
      </c>
      <c r="C37" s="678">
        <v>75</v>
      </c>
    </row>
    <row r="38" spans="1:4">
      <c r="B38" s="676" t="s">
        <v>31</v>
      </c>
      <c r="C38" s="678">
        <v>97</v>
      </c>
    </row>
    <row r="39" spans="1:4">
      <c r="B39" s="676" t="s">
        <v>27</v>
      </c>
      <c r="C39" s="678">
        <v>116</v>
      </c>
      <c r="D39" s="183"/>
    </row>
    <row r="40" spans="1:4">
      <c r="B40" s="676" t="s">
        <v>18</v>
      </c>
      <c r="C40" s="678">
        <v>126</v>
      </c>
    </row>
    <row r="41" spans="1:4">
      <c r="B41" s="676" t="s">
        <v>21</v>
      </c>
      <c r="C41" s="678">
        <v>171</v>
      </c>
    </row>
    <row r="42" spans="1:4">
      <c r="B42" s="676" t="s">
        <v>38</v>
      </c>
      <c r="C42" s="678">
        <v>196</v>
      </c>
    </row>
    <row r="43" spans="1:4">
      <c r="B43" s="677" t="s">
        <v>35</v>
      </c>
      <c r="C43" s="678">
        <v>386</v>
      </c>
      <c r="D43" s="183"/>
    </row>
    <row r="44" spans="1:4">
      <c r="B44" s="676" t="s">
        <v>20</v>
      </c>
      <c r="C44" s="678">
        <v>404</v>
      </c>
    </row>
    <row r="45" spans="1:4">
      <c r="B45" s="676" t="s">
        <v>26</v>
      </c>
      <c r="C45" s="678">
        <v>418</v>
      </c>
    </row>
    <row r="46" spans="1:4">
      <c r="B46" s="676" t="s">
        <v>29</v>
      </c>
      <c r="C46" s="678">
        <v>459</v>
      </c>
    </row>
    <row r="47" spans="1:4">
      <c r="B47" s="676" t="s">
        <v>22</v>
      </c>
      <c r="C47" s="678">
        <v>509</v>
      </c>
      <c r="D47" s="183"/>
    </row>
    <row r="48" spans="1:4">
      <c r="B48" s="665" t="s">
        <v>19</v>
      </c>
      <c r="C48" s="665"/>
      <c r="D48" s="652">
        <v>715</v>
      </c>
    </row>
    <row r="49" spans="1:4">
      <c r="B49" s="676" t="s">
        <v>32</v>
      </c>
      <c r="C49" s="678">
        <v>740</v>
      </c>
      <c r="D49" s="183"/>
    </row>
    <row r="50" spans="1:4">
      <c r="B50" s="676" t="s">
        <v>24</v>
      </c>
      <c r="C50" s="678">
        <v>904</v>
      </c>
    </row>
    <row r="51" spans="1:4">
      <c r="A51" s="159"/>
      <c r="B51" s="676" t="s">
        <v>28</v>
      </c>
      <c r="C51" s="678">
        <v>931</v>
      </c>
    </row>
    <row r="52" spans="1:4">
      <c r="A52" s="159"/>
      <c r="B52" s="676" t="s">
        <v>36</v>
      </c>
      <c r="C52" s="678">
        <v>1036</v>
      </c>
    </row>
    <row r="53" spans="1:4">
      <c r="A53" s="159"/>
      <c r="B53" s="677" t="s">
        <v>37</v>
      </c>
      <c r="C53" s="678">
        <v>1073</v>
      </c>
    </row>
    <row r="54" spans="1:4">
      <c r="A54" s="159"/>
      <c r="B54" s="676" t="s">
        <v>25</v>
      </c>
      <c r="C54" s="678">
        <v>1381</v>
      </c>
    </row>
    <row r="55" spans="1:4">
      <c r="A55" s="159"/>
      <c r="B55" s="676" t="s">
        <v>33</v>
      </c>
      <c r="C55" s="678">
        <v>1401</v>
      </c>
      <c r="D55" s="183"/>
    </row>
    <row r="56" spans="1:4">
      <c r="A56" s="159"/>
      <c r="B56" s="676" t="s">
        <v>23</v>
      </c>
      <c r="C56" s="678">
        <v>1411</v>
      </c>
    </row>
    <row r="57" spans="1:4">
      <c r="A57" s="159"/>
      <c r="B57" s="676" t="s">
        <v>30</v>
      </c>
      <c r="C57" s="678">
        <v>1667</v>
      </c>
    </row>
    <row r="58" spans="1:4">
      <c r="A58" s="159"/>
      <c r="B58" s="676" t="s">
        <v>53</v>
      </c>
      <c r="C58" s="678">
        <v>14216</v>
      </c>
    </row>
    <row r="60" spans="1:4">
      <c r="A60" s="159" t="s">
        <v>278</v>
      </c>
      <c r="B60" s="159"/>
      <c r="C60" s="159"/>
    </row>
    <row r="61" spans="1:4">
      <c r="A61" t="s">
        <v>457</v>
      </c>
    </row>
  </sheetData>
  <sortState ref="B69:C89">
    <sortCondition ref="C69:C89"/>
  </sortState>
  <mergeCells count="3">
    <mergeCell ref="C3:D3"/>
    <mergeCell ref="F3:H3"/>
    <mergeCell ref="A28:J28"/>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K256" sqref="K256"/>
    </sheetView>
  </sheetViews>
  <sheetFormatPr defaultRowHeight="14.5"/>
  <cols>
    <col min="1" max="1" width="8.7265625" style="688"/>
    <col min="2" max="5" width="8.7265625" style="531"/>
    <col min="6" max="16384" width="8.7265625" style="688"/>
  </cols>
  <sheetData>
    <row r="1" spans="1:6" s="139" customFormat="1">
      <c r="A1" s="140" t="s">
        <v>285</v>
      </c>
      <c r="B1" s="67"/>
      <c r="C1" s="67"/>
      <c r="D1" s="67"/>
      <c r="E1" s="67"/>
    </row>
    <row r="2" spans="1:6" ht="29">
      <c r="B2" s="658" t="s">
        <v>13</v>
      </c>
      <c r="C2" s="658" t="s">
        <v>14</v>
      </c>
      <c r="D2" s="658" t="s">
        <v>15</v>
      </c>
      <c r="E2" s="658" t="s">
        <v>16</v>
      </c>
      <c r="F2" s="704" t="s">
        <v>17</v>
      </c>
    </row>
    <row r="3" spans="1:6">
      <c r="A3" s="688" t="s">
        <v>18</v>
      </c>
      <c r="B3" s="531">
        <v>21</v>
      </c>
      <c r="C3" s="531">
        <v>22</v>
      </c>
      <c r="D3" s="531">
        <v>20.875</v>
      </c>
      <c r="E3" s="531">
        <v>0.25</v>
      </c>
      <c r="F3" s="688">
        <v>2.1</v>
      </c>
    </row>
    <row r="4" spans="1:6">
      <c r="A4" s="688" t="s">
        <v>20</v>
      </c>
      <c r="B4" s="531">
        <v>20</v>
      </c>
      <c r="C4" s="531">
        <v>22</v>
      </c>
      <c r="D4" s="531">
        <v>19.875</v>
      </c>
      <c r="E4" s="531">
        <v>0.25</v>
      </c>
    </row>
    <row r="5" spans="1:6">
      <c r="A5" s="688" t="s">
        <v>23</v>
      </c>
      <c r="B5" s="531">
        <v>19</v>
      </c>
      <c r="C5" s="531">
        <v>22</v>
      </c>
      <c r="D5" s="531">
        <v>18.875</v>
      </c>
      <c r="E5" s="531">
        <v>0.25</v>
      </c>
    </row>
    <row r="6" spans="1:6">
      <c r="A6" s="688" t="s">
        <v>24</v>
      </c>
      <c r="B6" s="531">
        <v>18</v>
      </c>
      <c r="C6" s="531">
        <v>22</v>
      </c>
      <c r="D6" s="531">
        <v>17.875</v>
      </c>
      <c r="E6" s="531">
        <v>0.25</v>
      </c>
    </row>
    <row r="7" spans="1:6">
      <c r="A7" s="688" t="s">
        <v>19</v>
      </c>
      <c r="B7" s="531">
        <v>17</v>
      </c>
      <c r="C7" s="531">
        <v>22</v>
      </c>
      <c r="D7" s="531">
        <v>16.875</v>
      </c>
      <c r="E7" s="531">
        <v>0.25</v>
      </c>
    </row>
    <row r="8" spans="1:6">
      <c r="A8" s="688" t="s">
        <v>22</v>
      </c>
      <c r="B8" s="531">
        <v>16</v>
      </c>
      <c r="C8" s="531">
        <v>22</v>
      </c>
      <c r="D8" s="531">
        <v>15.875</v>
      </c>
      <c r="E8" s="531">
        <v>0.25</v>
      </c>
    </row>
    <row r="9" spans="1:6">
      <c r="A9" s="688" t="s">
        <v>290</v>
      </c>
      <c r="B9" s="531">
        <v>15</v>
      </c>
      <c r="C9" s="531">
        <v>22</v>
      </c>
      <c r="D9" s="531">
        <v>14.875</v>
      </c>
      <c r="E9" s="531">
        <v>0.25</v>
      </c>
    </row>
    <row r="10" spans="1:6">
      <c r="A10" s="688" t="s">
        <v>26</v>
      </c>
      <c r="B10" s="531">
        <v>14</v>
      </c>
      <c r="C10" s="531">
        <v>22</v>
      </c>
      <c r="D10" s="531">
        <v>13.875</v>
      </c>
      <c r="E10" s="531">
        <v>0.25</v>
      </c>
    </row>
    <row r="11" spans="1:6">
      <c r="A11" s="688" t="s">
        <v>27</v>
      </c>
      <c r="B11" s="531">
        <v>13</v>
      </c>
      <c r="C11" s="531">
        <v>22</v>
      </c>
      <c r="D11" s="531">
        <v>12.875</v>
      </c>
      <c r="E11" s="531">
        <v>0.25</v>
      </c>
    </row>
    <row r="12" spans="1:6">
      <c r="A12" s="688" t="s">
        <v>25</v>
      </c>
      <c r="B12" s="531">
        <v>12</v>
      </c>
      <c r="C12" s="531">
        <v>22</v>
      </c>
      <c r="D12" s="531">
        <v>11.875</v>
      </c>
      <c r="E12" s="531">
        <v>0.25</v>
      </c>
    </row>
    <row r="13" spans="1:6">
      <c r="A13" s="688" t="s">
        <v>28</v>
      </c>
      <c r="B13" s="531">
        <v>11</v>
      </c>
      <c r="C13" s="531">
        <v>22</v>
      </c>
      <c r="D13" s="531">
        <v>10.875</v>
      </c>
      <c r="E13" s="531">
        <v>0.25</v>
      </c>
    </row>
    <row r="14" spans="1:6">
      <c r="A14" s="688" t="s">
        <v>30</v>
      </c>
      <c r="B14" s="531">
        <v>10</v>
      </c>
      <c r="C14" s="531">
        <v>22</v>
      </c>
      <c r="D14" s="531">
        <v>9.875</v>
      </c>
      <c r="E14" s="531">
        <v>0.25</v>
      </c>
    </row>
    <row r="15" spans="1:6">
      <c r="A15" s="688" t="s">
        <v>29</v>
      </c>
      <c r="B15" s="531">
        <v>9</v>
      </c>
      <c r="C15" s="531">
        <v>22</v>
      </c>
      <c r="D15" s="531">
        <v>8.875</v>
      </c>
      <c r="E15" s="531">
        <v>0.25</v>
      </c>
    </row>
    <row r="16" spans="1:6">
      <c r="A16" s="688" t="s">
        <v>42</v>
      </c>
      <c r="B16" s="531">
        <v>8</v>
      </c>
      <c r="C16" s="531">
        <v>22</v>
      </c>
      <c r="D16" s="531">
        <v>7.875</v>
      </c>
      <c r="E16" s="531">
        <v>0.25</v>
      </c>
    </row>
    <row r="17" spans="1:6">
      <c r="A17" s="688" t="s">
        <v>32</v>
      </c>
      <c r="B17" s="531">
        <v>7</v>
      </c>
      <c r="C17" s="531">
        <v>22</v>
      </c>
      <c r="D17" s="531">
        <v>6.875</v>
      </c>
      <c r="E17" s="531">
        <v>0.25</v>
      </c>
    </row>
    <row r="18" spans="1:6">
      <c r="A18" s="688" t="s">
        <v>35</v>
      </c>
      <c r="B18" s="531">
        <v>6</v>
      </c>
      <c r="C18" s="531">
        <v>22</v>
      </c>
      <c r="D18" s="531">
        <v>5.875</v>
      </c>
      <c r="E18" s="531">
        <v>0.25</v>
      </c>
    </row>
    <row r="19" spans="1:6">
      <c r="A19" s="688" t="s">
        <v>38</v>
      </c>
      <c r="B19" s="531">
        <v>5</v>
      </c>
      <c r="C19" s="531">
        <v>22</v>
      </c>
      <c r="D19" s="531">
        <v>4.875</v>
      </c>
      <c r="E19" s="531">
        <v>0.25</v>
      </c>
    </row>
    <row r="20" spans="1:6">
      <c r="A20" s="688" t="s">
        <v>36</v>
      </c>
      <c r="B20" s="531">
        <v>4</v>
      </c>
      <c r="C20" s="531">
        <v>22</v>
      </c>
      <c r="D20" s="531">
        <v>3.875</v>
      </c>
      <c r="E20" s="531">
        <v>0.25</v>
      </c>
    </row>
    <row r="21" spans="1:6">
      <c r="A21" s="688" t="s">
        <v>33</v>
      </c>
      <c r="B21" s="531">
        <v>3</v>
      </c>
      <c r="C21" s="531">
        <v>22</v>
      </c>
      <c r="D21" s="531">
        <v>2.875</v>
      </c>
      <c r="E21" s="531">
        <v>0.25</v>
      </c>
    </row>
    <row r="22" spans="1:6">
      <c r="A22" s="688" t="s">
        <v>37</v>
      </c>
      <c r="B22" s="531">
        <v>2</v>
      </c>
      <c r="C22" s="531">
        <v>22</v>
      </c>
      <c r="D22" s="531">
        <v>1.875</v>
      </c>
      <c r="E22" s="531">
        <v>0.25</v>
      </c>
    </row>
    <row r="23" spans="1:6">
      <c r="A23" s="688" t="s">
        <v>34</v>
      </c>
      <c r="B23" s="531">
        <v>1</v>
      </c>
      <c r="C23" s="531">
        <v>22</v>
      </c>
      <c r="D23" s="531">
        <v>0.875</v>
      </c>
      <c r="E23" s="531">
        <v>0.25</v>
      </c>
    </row>
    <row r="25" spans="1:6">
      <c r="A25" s="688" t="s">
        <v>19</v>
      </c>
      <c r="B25" s="531">
        <v>21</v>
      </c>
      <c r="C25" s="531">
        <v>22</v>
      </c>
      <c r="D25" s="531">
        <v>20.875</v>
      </c>
      <c r="E25" s="531">
        <v>0.25</v>
      </c>
      <c r="F25" s="688">
        <v>4.0999999999999996</v>
      </c>
    </row>
    <row r="26" spans="1:6">
      <c r="A26" s="688" t="s">
        <v>18</v>
      </c>
      <c r="B26" s="531">
        <v>20</v>
      </c>
      <c r="C26" s="531">
        <v>22</v>
      </c>
      <c r="D26" s="531">
        <v>19.875</v>
      </c>
      <c r="E26" s="531">
        <v>0.25</v>
      </c>
    </row>
    <row r="27" spans="1:6">
      <c r="A27" s="688" t="s">
        <v>20</v>
      </c>
      <c r="B27" s="531">
        <v>19</v>
      </c>
      <c r="C27" s="531">
        <v>22</v>
      </c>
      <c r="D27" s="531">
        <v>18.875</v>
      </c>
      <c r="E27" s="531">
        <v>0.25</v>
      </c>
    </row>
    <row r="28" spans="1:6">
      <c r="A28" s="688" t="s">
        <v>23</v>
      </c>
      <c r="B28" s="531">
        <v>18</v>
      </c>
      <c r="C28" s="531">
        <v>22</v>
      </c>
      <c r="D28" s="531">
        <v>17.875</v>
      </c>
      <c r="E28" s="531">
        <v>0.25</v>
      </c>
    </row>
    <row r="29" spans="1:6">
      <c r="A29" s="688" t="s">
        <v>24</v>
      </c>
      <c r="B29" s="531">
        <v>17</v>
      </c>
      <c r="C29" s="531">
        <v>22</v>
      </c>
      <c r="D29" s="531">
        <v>16.875</v>
      </c>
      <c r="E29" s="531">
        <v>0.25</v>
      </c>
    </row>
    <row r="30" spans="1:6">
      <c r="A30" s="688" t="s">
        <v>21</v>
      </c>
      <c r="B30" s="531">
        <v>16</v>
      </c>
      <c r="C30" s="531">
        <v>22</v>
      </c>
      <c r="D30" s="531">
        <v>15.875</v>
      </c>
      <c r="E30" s="531">
        <v>0.25</v>
      </c>
    </row>
    <row r="31" spans="1:6">
      <c r="A31" s="688" t="s">
        <v>25</v>
      </c>
      <c r="B31" s="531">
        <v>15</v>
      </c>
      <c r="C31" s="531">
        <v>22</v>
      </c>
      <c r="D31" s="531">
        <v>14.875</v>
      </c>
      <c r="E31" s="531">
        <v>0.25</v>
      </c>
    </row>
    <row r="32" spans="1:6">
      <c r="A32" s="688" t="s">
        <v>26</v>
      </c>
      <c r="B32" s="531">
        <v>14</v>
      </c>
      <c r="C32" s="531">
        <v>22</v>
      </c>
      <c r="D32" s="531">
        <v>13.875</v>
      </c>
      <c r="E32" s="531">
        <v>0.25</v>
      </c>
    </row>
    <row r="33" spans="1:6">
      <c r="A33" s="688" t="s">
        <v>22</v>
      </c>
      <c r="B33" s="531">
        <v>13</v>
      </c>
      <c r="C33" s="531">
        <v>22</v>
      </c>
      <c r="D33" s="531">
        <v>12.875</v>
      </c>
      <c r="E33" s="531">
        <v>0.25</v>
      </c>
    </row>
    <row r="34" spans="1:6">
      <c r="A34" s="688" t="s">
        <v>27</v>
      </c>
      <c r="B34" s="531">
        <v>12</v>
      </c>
      <c r="C34" s="531">
        <v>22</v>
      </c>
      <c r="D34" s="531">
        <v>11.875</v>
      </c>
      <c r="E34" s="531">
        <v>0.25</v>
      </c>
    </row>
    <row r="35" spans="1:6">
      <c r="A35" s="688" t="s">
        <v>28</v>
      </c>
      <c r="B35" s="531">
        <v>11</v>
      </c>
      <c r="C35" s="531">
        <v>22</v>
      </c>
      <c r="D35" s="531">
        <v>10.875</v>
      </c>
      <c r="E35" s="531">
        <v>0.25</v>
      </c>
    </row>
    <row r="36" spans="1:6">
      <c r="A36" s="688" t="s">
        <v>29</v>
      </c>
      <c r="B36" s="531">
        <v>10</v>
      </c>
      <c r="C36" s="531">
        <v>22</v>
      </c>
      <c r="D36" s="531">
        <v>9.875</v>
      </c>
      <c r="E36" s="531">
        <v>0.25</v>
      </c>
    </row>
    <row r="37" spans="1:6">
      <c r="A37" s="688" t="s">
        <v>36</v>
      </c>
      <c r="B37" s="531">
        <v>9</v>
      </c>
      <c r="C37" s="531">
        <v>22</v>
      </c>
      <c r="D37" s="531">
        <v>8.875</v>
      </c>
      <c r="E37" s="531">
        <v>0.25</v>
      </c>
    </row>
    <row r="38" spans="1:6">
      <c r="A38" s="688" t="s">
        <v>37</v>
      </c>
      <c r="B38" s="531">
        <v>8</v>
      </c>
      <c r="C38" s="531">
        <v>22</v>
      </c>
      <c r="D38" s="531">
        <v>7.875</v>
      </c>
      <c r="E38" s="531">
        <v>0.25</v>
      </c>
    </row>
    <row r="39" spans="1:6">
      <c r="A39" s="688" t="s">
        <v>30</v>
      </c>
      <c r="B39" s="531">
        <v>7</v>
      </c>
      <c r="C39" s="531">
        <v>22</v>
      </c>
      <c r="D39" s="531">
        <v>6.875</v>
      </c>
      <c r="E39" s="531">
        <v>0.25</v>
      </c>
    </row>
    <row r="40" spans="1:6">
      <c r="A40" s="688" t="s">
        <v>32</v>
      </c>
      <c r="B40" s="531">
        <v>6</v>
      </c>
      <c r="C40" s="531">
        <v>22</v>
      </c>
      <c r="D40" s="531">
        <v>5.875</v>
      </c>
      <c r="E40" s="531">
        <v>0.25</v>
      </c>
    </row>
    <row r="41" spans="1:6">
      <c r="A41" s="688" t="s">
        <v>31</v>
      </c>
      <c r="B41" s="531">
        <v>5</v>
      </c>
      <c r="C41" s="531">
        <v>22</v>
      </c>
      <c r="D41" s="531">
        <v>4.875</v>
      </c>
      <c r="E41" s="531">
        <v>0.25</v>
      </c>
    </row>
    <row r="42" spans="1:6">
      <c r="A42" s="688" t="s">
        <v>34</v>
      </c>
      <c r="B42" s="531">
        <v>4</v>
      </c>
      <c r="C42" s="531">
        <v>22</v>
      </c>
      <c r="D42" s="531">
        <v>3.875</v>
      </c>
      <c r="E42" s="531">
        <v>0.25</v>
      </c>
    </row>
    <row r="43" spans="1:6">
      <c r="A43" s="688" t="s">
        <v>33</v>
      </c>
      <c r="B43" s="531">
        <v>3</v>
      </c>
      <c r="C43" s="531">
        <v>22</v>
      </c>
      <c r="D43" s="531">
        <v>2.875</v>
      </c>
      <c r="E43" s="531">
        <v>0.25</v>
      </c>
    </row>
    <row r="44" spans="1:6">
      <c r="A44" s="688" t="s">
        <v>35</v>
      </c>
      <c r="B44" s="531">
        <v>2</v>
      </c>
      <c r="C44" s="531">
        <v>22</v>
      </c>
      <c r="D44" s="531">
        <v>1.875</v>
      </c>
      <c r="E44" s="531">
        <v>0.25</v>
      </c>
    </row>
    <row r="45" spans="1:6">
      <c r="A45" s="688" t="s">
        <v>38</v>
      </c>
      <c r="B45" s="531">
        <v>1</v>
      </c>
      <c r="C45" s="531">
        <v>22</v>
      </c>
      <c r="D45" s="531">
        <v>0.875</v>
      </c>
      <c r="E45" s="531">
        <v>0.25</v>
      </c>
    </row>
    <row r="47" spans="1:6">
      <c r="A47" s="688" t="s">
        <v>18</v>
      </c>
      <c r="B47" s="531">
        <v>21</v>
      </c>
      <c r="C47" s="531">
        <v>22</v>
      </c>
      <c r="D47" s="531">
        <v>20.875</v>
      </c>
      <c r="E47" s="531">
        <v>0.25</v>
      </c>
      <c r="F47" s="688">
        <v>5.0999999999999996</v>
      </c>
    </row>
    <row r="48" spans="1:6">
      <c r="A48" s="688" t="s">
        <v>19</v>
      </c>
      <c r="B48" s="531">
        <v>20</v>
      </c>
      <c r="C48" s="531">
        <v>22</v>
      </c>
      <c r="D48" s="531">
        <v>19.875</v>
      </c>
      <c r="E48" s="531">
        <v>0.25</v>
      </c>
    </row>
    <row r="49" spans="1:5">
      <c r="A49" s="688" t="s">
        <v>27</v>
      </c>
      <c r="B49" s="531">
        <v>19</v>
      </c>
      <c r="C49" s="531">
        <v>22</v>
      </c>
      <c r="D49" s="531">
        <v>18.875</v>
      </c>
      <c r="E49" s="531">
        <v>0.25</v>
      </c>
    </row>
    <row r="50" spans="1:5">
      <c r="A50" s="688" t="s">
        <v>26</v>
      </c>
      <c r="B50" s="531">
        <v>18</v>
      </c>
      <c r="C50" s="531">
        <v>22</v>
      </c>
      <c r="D50" s="531">
        <v>17.875</v>
      </c>
      <c r="E50" s="531">
        <v>0.25</v>
      </c>
    </row>
    <row r="51" spans="1:5">
      <c r="A51" s="688" t="s">
        <v>21</v>
      </c>
      <c r="B51" s="531">
        <v>17</v>
      </c>
      <c r="C51" s="531">
        <v>22</v>
      </c>
      <c r="D51" s="531">
        <v>16.875</v>
      </c>
      <c r="E51" s="531">
        <v>0.25</v>
      </c>
    </row>
    <row r="52" spans="1:5">
      <c r="A52" s="688" t="s">
        <v>22</v>
      </c>
      <c r="B52" s="531">
        <v>16</v>
      </c>
      <c r="C52" s="531">
        <v>22</v>
      </c>
      <c r="D52" s="531">
        <v>15.875</v>
      </c>
      <c r="E52" s="531">
        <v>0.25</v>
      </c>
    </row>
    <row r="53" spans="1:5">
      <c r="A53" s="688" t="s">
        <v>20</v>
      </c>
      <c r="B53" s="531">
        <v>15</v>
      </c>
      <c r="C53" s="531">
        <v>22</v>
      </c>
      <c r="D53" s="531">
        <v>14.875</v>
      </c>
      <c r="E53" s="531">
        <v>0.25</v>
      </c>
    </row>
    <row r="54" spans="1:5">
      <c r="A54" s="688" t="s">
        <v>34</v>
      </c>
      <c r="B54" s="531">
        <v>14</v>
      </c>
      <c r="C54" s="531">
        <v>22</v>
      </c>
      <c r="D54" s="531">
        <v>13.875</v>
      </c>
      <c r="E54" s="531">
        <v>0.25</v>
      </c>
    </row>
    <row r="55" spans="1:5">
      <c r="A55" s="688" t="s">
        <v>25</v>
      </c>
      <c r="B55" s="531">
        <v>13</v>
      </c>
      <c r="C55" s="531">
        <v>22</v>
      </c>
      <c r="D55" s="531">
        <v>12.875</v>
      </c>
      <c r="E55" s="531">
        <v>0.25</v>
      </c>
    </row>
    <row r="56" spans="1:5">
      <c r="A56" s="688" t="s">
        <v>29</v>
      </c>
      <c r="B56" s="531">
        <v>12</v>
      </c>
      <c r="C56" s="531">
        <v>22</v>
      </c>
      <c r="D56" s="531">
        <v>11.875</v>
      </c>
      <c r="E56" s="531">
        <v>0.25</v>
      </c>
    </row>
    <row r="57" spans="1:5">
      <c r="A57" s="688" t="s">
        <v>24</v>
      </c>
      <c r="B57" s="531">
        <v>11</v>
      </c>
      <c r="C57" s="531">
        <v>22</v>
      </c>
      <c r="D57" s="531">
        <v>10.875</v>
      </c>
      <c r="E57" s="531">
        <v>0.25</v>
      </c>
    </row>
    <row r="58" spans="1:5">
      <c r="A58" s="688" t="s">
        <v>30</v>
      </c>
      <c r="B58" s="531">
        <v>10</v>
      </c>
      <c r="C58" s="531">
        <v>22</v>
      </c>
      <c r="D58" s="531">
        <v>9.875</v>
      </c>
      <c r="E58" s="531">
        <v>0.25</v>
      </c>
    </row>
    <row r="59" spans="1:5">
      <c r="A59" s="688" t="s">
        <v>32</v>
      </c>
      <c r="B59" s="531">
        <v>9</v>
      </c>
      <c r="C59" s="531">
        <v>22</v>
      </c>
      <c r="D59" s="531">
        <v>8.875</v>
      </c>
      <c r="E59" s="531">
        <v>0.25</v>
      </c>
    </row>
    <row r="60" spans="1:5">
      <c r="A60" s="688" t="s">
        <v>31</v>
      </c>
      <c r="B60" s="531">
        <v>8</v>
      </c>
      <c r="C60" s="531">
        <v>22</v>
      </c>
      <c r="D60" s="531">
        <v>7.875</v>
      </c>
      <c r="E60" s="531">
        <v>0.25</v>
      </c>
    </row>
    <row r="61" spans="1:5">
      <c r="A61" s="688" t="s">
        <v>23</v>
      </c>
      <c r="B61" s="531">
        <v>7</v>
      </c>
      <c r="C61" s="531">
        <v>22</v>
      </c>
      <c r="D61" s="531">
        <v>6.875</v>
      </c>
      <c r="E61" s="531">
        <v>0.25</v>
      </c>
    </row>
    <row r="62" spans="1:5">
      <c r="A62" s="688" t="s">
        <v>28</v>
      </c>
      <c r="B62" s="531">
        <v>6</v>
      </c>
      <c r="C62" s="531">
        <v>22</v>
      </c>
      <c r="D62" s="531">
        <v>5.875</v>
      </c>
      <c r="E62" s="531">
        <v>0.25</v>
      </c>
    </row>
    <row r="63" spans="1:5">
      <c r="A63" s="688" t="s">
        <v>38</v>
      </c>
      <c r="B63" s="531">
        <v>5</v>
      </c>
      <c r="C63" s="531">
        <v>22</v>
      </c>
      <c r="D63" s="531">
        <v>4.875</v>
      </c>
      <c r="E63" s="531">
        <v>0.25</v>
      </c>
    </row>
    <row r="64" spans="1:5">
      <c r="A64" s="688" t="s">
        <v>35</v>
      </c>
      <c r="B64" s="531">
        <v>4</v>
      </c>
      <c r="C64" s="531">
        <v>22</v>
      </c>
      <c r="D64" s="531">
        <v>3.875</v>
      </c>
      <c r="E64" s="531">
        <v>0.25</v>
      </c>
    </row>
    <row r="65" spans="1:6">
      <c r="A65" s="688" t="s">
        <v>36</v>
      </c>
      <c r="B65" s="531">
        <v>3</v>
      </c>
      <c r="C65" s="531">
        <v>22</v>
      </c>
      <c r="D65" s="531">
        <v>2.875</v>
      </c>
      <c r="E65" s="531">
        <v>0.25</v>
      </c>
    </row>
    <row r="66" spans="1:6">
      <c r="A66" s="688" t="s">
        <v>33</v>
      </c>
      <c r="B66" s="531">
        <v>2</v>
      </c>
      <c r="C66" s="531">
        <v>22</v>
      </c>
      <c r="D66" s="531">
        <v>1.875</v>
      </c>
      <c r="E66" s="531">
        <v>0.25</v>
      </c>
    </row>
    <row r="67" spans="1:6">
      <c r="A67" s="688" t="s">
        <v>37</v>
      </c>
      <c r="B67" s="531">
        <v>1</v>
      </c>
      <c r="C67" s="531">
        <v>22</v>
      </c>
      <c r="D67" s="531">
        <v>0.875</v>
      </c>
      <c r="E67" s="531">
        <v>0.25</v>
      </c>
    </row>
    <row r="69" spans="1:6">
      <c r="A69" s="655" t="s">
        <v>18</v>
      </c>
      <c r="B69" s="172">
        <v>21</v>
      </c>
      <c r="C69" s="531">
        <v>22</v>
      </c>
      <c r="D69" s="531">
        <v>20.875</v>
      </c>
      <c r="E69" s="531">
        <v>0.25</v>
      </c>
      <c r="F69" s="172">
        <v>6.2</v>
      </c>
    </row>
    <row r="70" spans="1:6">
      <c r="A70" s="655" t="s">
        <v>21</v>
      </c>
      <c r="B70" s="172">
        <v>20</v>
      </c>
      <c r="C70" s="531">
        <v>22</v>
      </c>
      <c r="D70" s="531">
        <v>19.875</v>
      </c>
      <c r="E70" s="531">
        <v>0.25</v>
      </c>
      <c r="F70" s="27"/>
    </row>
    <row r="71" spans="1:6">
      <c r="A71" s="655" t="s">
        <v>34</v>
      </c>
      <c r="B71" s="172">
        <v>19</v>
      </c>
      <c r="C71" s="531">
        <v>22</v>
      </c>
      <c r="D71" s="531">
        <v>18.875</v>
      </c>
      <c r="E71" s="531">
        <v>0.25</v>
      </c>
      <c r="F71" s="72"/>
    </row>
    <row r="72" spans="1:6">
      <c r="A72" s="655" t="s">
        <v>27</v>
      </c>
      <c r="B72" s="172">
        <v>18</v>
      </c>
      <c r="C72" s="531">
        <v>22</v>
      </c>
      <c r="D72" s="531">
        <v>17.875</v>
      </c>
      <c r="E72" s="531">
        <v>0.25</v>
      </c>
      <c r="F72" s="27"/>
    </row>
    <row r="73" spans="1:6">
      <c r="A73" s="655" t="s">
        <v>31</v>
      </c>
      <c r="B73" s="172">
        <v>17</v>
      </c>
      <c r="C73" s="531">
        <v>22</v>
      </c>
      <c r="D73" s="531">
        <v>16.875</v>
      </c>
      <c r="E73" s="531">
        <v>0.25</v>
      </c>
      <c r="F73" s="27"/>
    </row>
    <row r="74" spans="1:6">
      <c r="A74" s="655" t="s">
        <v>19</v>
      </c>
      <c r="B74" s="172">
        <v>16</v>
      </c>
      <c r="C74" s="531">
        <v>22</v>
      </c>
      <c r="D74" s="531">
        <v>15.875</v>
      </c>
      <c r="E74" s="531">
        <v>0.25</v>
      </c>
      <c r="F74" s="27"/>
    </row>
    <row r="75" spans="1:6">
      <c r="A75" s="655" t="s">
        <v>20</v>
      </c>
      <c r="B75" s="172">
        <v>15</v>
      </c>
      <c r="C75" s="531">
        <v>22</v>
      </c>
      <c r="D75" s="531">
        <v>14.875</v>
      </c>
      <c r="E75" s="531">
        <v>0.25</v>
      </c>
      <c r="F75" s="27"/>
    </row>
    <row r="76" spans="1:6">
      <c r="A76" s="655" t="s">
        <v>26</v>
      </c>
      <c r="B76" s="172">
        <v>14</v>
      </c>
      <c r="C76" s="531">
        <v>22</v>
      </c>
      <c r="D76" s="531">
        <v>13.875</v>
      </c>
      <c r="E76" s="531">
        <v>0.25</v>
      </c>
      <c r="F76" s="27"/>
    </row>
    <row r="77" spans="1:6">
      <c r="A77" s="655" t="s">
        <v>22</v>
      </c>
      <c r="B77" s="172">
        <v>13</v>
      </c>
      <c r="C77" s="531">
        <v>22</v>
      </c>
      <c r="D77" s="531">
        <v>12.875</v>
      </c>
      <c r="E77" s="531">
        <v>0.25</v>
      </c>
      <c r="F77" s="72"/>
    </row>
    <row r="78" spans="1:6">
      <c r="A78" s="655" t="s">
        <v>38</v>
      </c>
      <c r="B78" s="172">
        <v>12</v>
      </c>
      <c r="C78" s="531">
        <v>22</v>
      </c>
      <c r="D78" s="531">
        <v>11.875</v>
      </c>
      <c r="E78" s="531">
        <v>0.25</v>
      </c>
      <c r="F78" s="27"/>
    </row>
    <row r="79" spans="1:6">
      <c r="A79" s="655" t="s">
        <v>35</v>
      </c>
      <c r="B79" s="172">
        <v>11</v>
      </c>
      <c r="C79" s="531">
        <v>22</v>
      </c>
      <c r="D79" s="531">
        <v>10.875</v>
      </c>
      <c r="E79" s="531">
        <v>0.25</v>
      </c>
      <c r="F79" s="27"/>
    </row>
    <row r="80" spans="1:6">
      <c r="A80" s="655" t="s">
        <v>24</v>
      </c>
      <c r="B80" s="172">
        <v>10</v>
      </c>
      <c r="C80" s="531">
        <v>22</v>
      </c>
      <c r="D80" s="531">
        <v>9.875</v>
      </c>
      <c r="E80" s="531">
        <v>0.25</v>
      </c>
      <c r="F80" s="434"/>
    </row>
    <row r="81" spans="1:6">
      <c r="A81" s="655" t="s">
        <v>23</v>
      </c>
      <c r="B81" s="172">
        <v>9</v>
      </c>
      <c r="C81" s="531">
        <v>22</v>
      </c>
      <c r="D81" s="531">
        <v>7.875</v>
      </c>
      <c r="E81" s="531">
        <v>0.25</v>
      </c>
      <c r="F81" s="27"/>
    </row>
    <row r="82" spans="1:6">
      <c r="A82" s="655" t="s">
        <v>29</v>
      </c>
      <c r="B82" s="172">
        <v>8</v>
      </c>
      <c r="C82" s="531">
        <v>22</v>
      </c>
      <c r="D82" s="531">
        <v>6.875</v>
      </c>
      <c r="E82" s="531">
        <v>0.25</v>
      </c>
      <c r="F82" s="27"/>
    </row>
    <row r="83" spans="1:6">
      <c r="A83" s="655" t="s">
        <v>32</v>
      </c>
      <c r="B83" s="172">
        <v>7</v>
      </c>
      <c r="C83" s="531">
        <v>22</v>
      </c>
      <c r="D83" s="531">
        <v>5.875</v>
      </c>
      <c r="E83" s="531">
        <v>0.25</v>
      </c>
      <c r="F83" s="27"/>
    </row>
    <row r="84" spans="1:6">
      <c r="A84" s="655" t="s">
        <v>28</v>
      </c>
      <c r="B84" s="172">
        <v>6</v>
      </c>
      <c r="C84" s="531">
        <v>22</v>
      </c>
      <c r="D84" s="531">
        <v>4.875</v>
      </c>
      <c r="E84" s="531">
        <v>0.25</v>
      </c>
      <c r="F84" s="27"/>
    </row>
    <row r="85" spans="1:6">
      <c r="A85" s="655" t="s">
        <v>25</v>
      </c>
      <c r="B85" s="172">
        <v>5</v>
      </c>
      <c r="C85" s="531">
        <v>22</v>
      </c>
      <c r="D85" s="531">
        <v>3.875</v>
      </c>
      <c r="E85" s="531">
        <v>0.25</v>
      </c>
      <c r="F85" s="27"/>
    </row>
    <row r="86" spans="1:6">
      <c r="A86" s="655" t="s">
        <v>37</v>
      </c>
      <c r="B86" s="172">
        <v>4</v>
      </c>
      <c r="C86" s="531">
        <v>22</v>
      </c>
      <c r="D86" s="531">
        <v>1.875</v>
      </c>
      <c r="E86" s="531">
        <v>0.25</v>
      </c>
      <c r="F86" s="27"/>
    </row>
    <row r="87" spans="1:6">
      <c r="A87" s="655" t="s">
        <v>30</v>
      </c>
      <c r="B87" s="172">
        <v>3</v>
      </c>
      <c r="C87" s="531">
        <v>22</v>
      </c>
      <c r="D87" s="531">
        <v>0.875</v>
      </c>
      <c r="E87" s="531">
        <v>0.25</v>
      </c>
      <c r="F87" s="27"/>
    </row>
    <row r="88" spans="1:6">
      <c r="A88" s="655" t="s">
        <v>36</v>
      </c>
      <c r="B88" s="172">
        <v>2</v>
      </c>
      <c r="C88" s="531">
        <v>22</v>
      </c>
      <c r="D88" s="531">
        <v>0.875</v>
      </c>
      <c r="E88" s="531">
        <v>0.25</v>
      </c>
      <c r="F88" s="27"/>
    </row>
    <row r="89" spans="1:6">
      <c r="A89" s="655" t="s">
        <v>33</v>
      </c>
      <c r="B89" s="172">
        <v>1</v>
      </c>
      <c r="C89" s="531">
        <v>22</v>
      </c>
      <c r="D89" s="531">
        <v>0.875</v>
      </c>
      <c r="E89" s="531">
        <v>0.25</v>
      </c>
      <c r="F89" s="27"/>
    </row>
    <row r="90" spans="1:6">
      <c r="A90" s="655"/>
      <c r="F90" s="27"/>
    </row>
    <row r="91" spans="1:6" ht="29">
      <c r="A91" s="157" t="s">
        <v>31</v>
      </c>
      <c r="B91" s="157">
        <v>21</v>
      </c>
      <c r="C91" s="688">
        <v>22</v>
      </c>
      <c r="D91" s="688">
        <f t="shared" ref="D91:D111" si="0">B91-E91/2</f>
        <v>20.875</v>
      </c>
      <c r="E91" s="688">
        <v>0.25</v>
      </c>
      <c r="F91" s="688">
        <v>8.1</v>
      </c>
    </row>
    <row r="92" spans="1:6" ht="29">
      <c r="A92" s="157" t="s">
        <v>38</v>
      </c>
      <c r="B92" s="157">
        <v>20</v>
      </c>
      <c r="C92" s="688">
        <v>22</v>
      </c>
      <c r="D92" s="688">
        <f t="shared" si="0"/>
        <v>19.875</v>
      </c>
      <c r="E92" s="688">
        <v>0.25</v>
      </c>
    </row>
    <row r="93" spans="1:6">
      <c r="A93" s="157" t="s">
        <v>35</v>
      </c>
      <c r="B93" s="157">
        <v>19</v>
      </c>
      <c r="C93" s="688">
        <v>22</v>
      </c>
      <c r="D93" s="688">
        <f t="shared" si="0"/>
        <v>18.875</v>
      </c>
      <c r="E93" s="688">
        <v>0.25</v>
      </c>
    </row>
    <row r="94" spans="1:6">
      <c r="A94" s="157" t="s">
        <v>34</v>
      </c>
      <c r="B94" s="157">
        <v>18</v>
      </c>
      <c r="C94" s="688">
        <v>22</v>
      </c>
      <c r="D94" s="688">
        <f t="shared" si="0"/>
        <v>17.875</v>
      </c>
      <c r="E94" s="688">
        <v>0.25</v>
      </c>
    </row>
    <row r="95" spans="1:6">
      <c r="A95" s="157" t="s">
        <v>132</v>
      </c>
      <c r="B95" s="157">
        <v>17</v>
      </c>
      <c r="C95" s="688">
        <v>22</v>
      </c>
      <c r="D95" s="688">
        <f t="shared" si="0"/>
        <v>16.875</v>
      </c>
      <c r="E95" s="688">
        <v>0.25</v>
      </c>
    </row>
    <row r="96" spans="1:6">
      <c r="A96" s="157" t="s">
        <v>29</v>
      </c>
      <c r="B96" s="157">
        <v>16</v>
      </c>
      <c r="C96" s="688">
        <v>22</v>
      </c>
      <c r="D96" s="688">
        <f t="shared" si="0"/>
        <v>15.875</v>
      </c>
      <c r="E96" s="688">
        <v>0.25</v>
      </c>
    </row>
    <row r="97" spans="1:6">
      <c r="A97" s="157" t="s">
        <v>32</v>
      </c>
      <c r="B97" s="157">
        <v>15</v>
      </c>
      <c r="C97" s="688">
        <v>22</v>
      </c>
      <c r="D97" s="688">
        <f t="shared" si="0"/>
        <v>14.875</v>
      </c>
      <c r="E97" s="688">
        <v>0.25</v>
      </c>
    </row>
    <row r="98" spans="1:6" ht="29">
      <c r="A98" s="157" t="s">
        <v>26</v>
      </c>
      <c r="B98" s="157">
        <v>14</v>
      </c>
      <c r="C98" s="688">
        <v>22</v>
      </c>
      <c r="D98" s="688">
        <f t="shared" si="0"/>
        <v>13.875</v>
      </c>
      <c r="E98" s="688">
        <v>0.25</v>
      </c>
    </row>
    <row r="99" spans="1:6" ht="29">
      <c r="A99" s="157" t="s">
        <v>22</v>
      </c>
      <c r="B99" s="157">
        <v>13</v>
      </c>
      <c r="C99" s="688">
        <v>22</v>
      </c>
      <c r="D99" s="688">
        <f t="shared" si="0"/>
        <v>12.875</v>
      </c>
      <c r="E99" s="688">
        <v>0.25</v>
      </c>
    </row>
    <row r="100" spans="1:6">
      <c r="A100" s="157" t="s">
        <v>19</v>
      </c>
      <c r="B100" s="157">
        <v>12</v>
      </c>
      <c r="C100" s="688">
        <v>22</v>
      </c>
      <c r="D100" s="688">
        <f t="shared" si="0"/>
        <v>11.875</v>
      </c>
      <c r="E100" s="688">
        <v>0.25</v>
      </c>
    </row>
    <row r="101" spans="1:6">
      <c r="A101" s="157" t="s">
        <v>28</v>
      </c>
      <c r="B101" s="157">
        <v>11</v>
      </c>
      <c r="C101" s="688">
        <v>22</v>
      </c>
      <c r="D101" s="688">
        <f t="shared" si="0"/>
        <v>10.875</v>
      </c>
      <c r="E101" s="688">
        <v>0.25</v>
      </c>
    </row>
    <row r="102" spans="1:6">
      <c r="A102" s="157" t="s">
        <v>20</v>
      </c>
      <c r="B102" s="157">
        <v>10</v>
      </c>
      <c r="C102" s="688">
        <v>22</v>
      </c>
      <c r="D102" s="688">
        <f t="shared" si="0"/>
        <v>9.875</v>
      </c>
      <c r="E102" s="688">
        <v>0.25</v>
      </c>
    </row>
    <row r="103" spans="1:6">
      <c r="A103" s="157" t="s">
        <v>30</v>
      </c>
      <c r="B103" s="157">
        <v>9</v>
      </c>
      <c r="C103" s="688">
        <v>22</v>
      </c>
      <c r="D103" s="688">
        <f t="shared" si="0"/>
        <v>8.875</v>
      </c>
      <c r="E103" s="688">
        <v>0.25</v>
      </c>
    </row>
    <row r="104" spans="1:6">
      <c r="A104" s="157" t="s">
        <v>23</v>
      </c>
      <c r="B104" s="157">
        <v>8</v>
      </c>
      <c r="C104" s="688">
        <v>22</v>
      </c>
      <c r="D104" s="688">
        <f t="shared" si="0"/>
        <v>7.875</v>
      </c>
      <c r="E104" s="688">
        <v>0.25</v>
      </c>
    </row>
    <row r="105" spans="1:6" ht="29">
      <c r="A105" s="157" t="s">
        <v>25</v>
      </c>
      <c r="B105" s="157">
        <v>7</v>
      </c>
      <c r="C105" s="688">
        <v>22</v>
      </c>
      <c r="D105" s="688">
        <f t="shared" si="0"/>
        <v>6.875</v>
      </c>
      <c r="E105" s="688">
        <v>0.25</v>
      </c>
    </row>
    <row r="106" spans="1:6">
      <c r="A106" s="157" t="s">
        <v>33</v>
      </c>
      <c r="B106" s="157">
        <v>6</v>
      </c>
      <c r="C106" s="688">
        <v>22</v>
      </c>
      <c r="D106" s="688">
        <f t="shared" si="0"/>
        <v>5.875</v>
      </c>
      <c r="E106" s="688">
        <v>0.25</v>
      </c>
    </row>
    <row r="107" spans="1:6" ht="29">
      <c r="A107" s="157" t="s">
        <v>24</v>
      </c>
      <c r="B107" s="157">
        <v>5</v>
      </c>
      <c r="C107" s="688">
        <v>22</v>
      </c>
      <c r="D107" s="688">
        <f t="shared" si="0"/>
        <v>4.875</v>
      </c>
      <c r="E107" s="688">
        <v>0.25</v>
      </c>
    </row>
    <row r="108" spans="1:6" ht="29">
      <c r="A108" s="157" t="s">
        <v>119</v>
      </c>
      <c r="B108" s="157">
        <v>4</v>
      </c>
      <c r="C108" s="688">
        <v>22</v>
      </c>
      <c r="D108" s="688">
        <f t="shared" si="0"/>
        <v>3.875</v>
      </c>
      <c r="E108" s="688">
        <v>0.25</v>
      </c>
    </row>
    <row r="109" spans="1:6">
      <c r="A109" s="157" t="s">
        <v>36</v>
      </c>
      <c r="B109" s="157">
        <v>3</v>
      </c>
      <c r="C109" s="688">
        <v>22</v>
      </c>
      <c r="D109" s="688">
        <f t="shared" si="0"/>
        <v>2.875</v>
      </c>
      <c r="E109" s="688">
        <v>0.25</v>
      </c>
    </row>
    <row r="110" spans="1:6">
      <c r="A110" s="157" t="s">
        <v>27</v>
      </c>
      <c r="B110" s="157">
        <v>2</v>
      </c>
      <c r="C110" s="688">
        <v>22</v>
      </c>
      <c r="D110" s="688">
        <f t="shared" si="0"/>
        <v>1.875</v>
      </c>
      <c r="E110" s="688">
        <v>0.25</v>
      </c>
    </row>
    <row r="111" spans="1:6">
      <c r="A111" s="157" t="s">
        <v>21</v>
      </c>
      <c r="B111" s="157">
        <v>1</v>
      </c>
      <c r="C111" s="688">
        <v>22</v>
      </c>
      <c r="D111" s="688">
        <f t="shared" si="0"/>
        <v>0.875</v>
      </c>
      <c r="E111" s="688">
        <v>0.25</v>
      </c>
    </row>
    <row r="112" spans="1:6">
      <c r="A112" s="655"/>
      <c r="B112" s="430"/>
      <c r="C112" s="430"/>
      <c r="D112" s="688"/>
      <c r="E112" s="430"/>
      <c r="F112" s="27"/>
    </row>
    <row r="113" spans="1:6">
      <c r="A113" s="688" t="s">
        <v>36</v>
      </c>
      <c r="B113" s="531">
        <v>21</v>
      </c>
      <c r="C113" s="531">
        <v>22</v>
      </c>
      <c r="D113" s="531">
        <v>20.875</v>
      </c>
      <c r="E113" s="531">
        <v>0.25</v>
      </c>
      <c r="F113" s="688">
        <v>8.4</v>
      </c>
    </row>
    <row r="114" spans="1:6">
      <c r="A114" s="688" t="s">
        <v>33</v>
      </c>
      <c r="B114" s="531">
        <v>20</v>
      </c>
      <c r="C114" s="531">
        <v>22</v>
      </c>
      <c r="D114" s="531">
        <v>19.875</v>
      </c>
      <c r="E114" s="531">
        <v>0.25</v>
      </c>
    </row>
    <row r="115" spans="1:6">
      <c r="A115" s="688" t="s">
        <v>23</v>
      </c>
      <c r="B115" s="531">
        <v>19</v>
      </c>
      <c r="C115" s="531">
        <v>22</v>
      </c>
      <c r="D115" s="531">
        <v>18.875</v>
      </c>
      <c r="E115" s="531">
        <v>0.25</v>
      </c>
    </row>
    <row r="116" spans="1:6">
      <c r="A116" s="688" t="s">
        <v>28</v>
      </c>
      <c r="B116" s="531">
        <v>18</v>
      </c>
      <c r="C116" s="531">
        <v>22</v>
      </c>
      <c r="D116" s="531">
        <v>17.875</v>
      </c>
      <c r="E116" s="531">
        <v>0.25</v>
      </c>
    </row>
    <row r="117" spans="1:6">
      <c r="A117" s="688" t="s">
        <v>37</v>
      </c>
      <c r="B117" s="531">
        <v>17</v>
      </c>
      <c r="C117" s="531">
        <v>22</v>
      </c>
      <c r="D117" s="531">
        <v>16.875</v>
      </c>
      <c r="E117" s="531">
        <v>0.25</v>
      </c>
    </row>
    <row r="118" spans="1:6">
      <c r="A118" s="688" t="s">
        <v>29</v>
      </c>
      <c r="B118" s="531">
        <v>16</v>
      </c>
      <c r="C118" s="531">
        <v>22</v>
      </c>
      <c r="D118" s="531">
        <v>15.875</v>
      </c>
      <c r="E118" s="531">
        <v>0.25</v>
      </c>
    </row>
    <row r="119" spans="1:6">
      <c r="A119" s="688" t="s">
        <v>25</v>
      </c>
      <c r="B119" s="531">
        <v>15</v>
      </c>
      <c r="C119" s="531">
        <v>22</v>
      </c>
      <c r="D119" s="531">
        <v>14.875</v>
      </c>
      <c r="E119" s="531">
        <v>0.25</v>
      </c>
    </row>
    <row r="120" spans="1:6">
      <c r="A120" s="688" t="s">
        <v>20</v>
      </c>
      <c r="B120" s="531">
        <v>14</v>
      </c>
      <c r="C120" s="531">
        <v>22</v>
      </c>
      <c r="D120" s="531">
        <v>13.875</v>
      </c>
      <c r="E120" s="531">
        <v>0.25</v>
      </c>
    </row>
    <row r="121" spans="1:6">
      <c r="A121" s="688" t="s">
        <v>30</v>
      </c>
      <c r="B121" s="531">
        <v>13</v>
      </c>
      <c r="C121" s="531">
        <v>22</v>
      </c>
      <c r="D121" s="531">
        <v>12.875</v>
      </c>
      <c r="E121" s="531">
        <v>0.25</v>
      </c>
    </row>
    <row r="122" spans="1:6">
      <c r="A122" s="688" t="s">
        <v>19</v>
      </c>
      <c r="B122" s="531">
        <v>12</v>
      </c>
      <c r="C122" s="531">
        <v>22</v>
      </c>
      <c r="D122" s="531">
        <v>11.875</v>
      </c>
      <c r="E122" s="531">
        <v>0.25</v>
      </c>
    </row>
    <row r="123" spans="1:6">
      <c r="A123" s="688" t="s">
        <v>24</v>
      </c>
      <c r="B123" s="531">
        <v>11</v>
      </c>
      <c r="C123" s="531">
        <v>22</v>
      </c>
      <c r="D123" s="531">
        <v>10.875</v>
      </c>
      <c r="E123" s="531">
        <v>0.25</v>
      </c>
    </row>
    <row r="124" spans="1:6">
      <c r="A124" s="688" t="s">
        <v>32</v>
      </c>
      <c r="B124" s="531">
        <v>10</v>
      </c>
      <c r="C124" s="531">
        <v>22</v>
      </c>
      <c r="D124" s="531">
        <v>9.875</v>
      </c>
      <c r="E124" s="531">
        <v>0.25</v>
      </c>
    </row>
    <row r="125" spans="1:6">
      <c r="A125" s="688" t="s">
        <v>22</v>
      </c>
      <c r="B125" s="531">
        <v>9</v>
      </c>
      <c r="C125" s="531">
        <v>22</v>
      </c>
      <c r="D125" s="531">
        <v>8.875</v>
      </c>
      <c r="E125" s="531">
        <v>0.25</v>
      </c>
    </row>
    <row r="126" spans="1:6">
      <c r="A126" s="688" t="s">
        <v>31</v>
      </c>
      <c r="B126" s="531">
        <v>8</v>
      </c>
      <c r="C126" s="531">
        <v>22</v>
      </c>
      <c r="D126" s="531">
        <v>7.875</v>
      </c>
      <c r="E126" s="531">
        <v>0.25</v>
      </c>
    </row>
    <row r="127" spans="1:6">
      <c r="A127" s="688" t="s">
        <v>27</v>
      </c>
      <c r="B127" s="531">
        <v>7</v>
      </c>
      <c r="C127" s="531">
        <v>22</v>
      </c>
      <c r="D127" s="531">
        <v>6.875</v>
      </c>
      <c r="E127" s="531">
        <v>0.25</v>
      </c>
    </row>
    <row r="128" spans="1:6">
      <c r="A128" s="688" t="s">
        <v>21</v>
      </c>
      <c r="B128" s="531">
        <v>6</v>
      </c>
      <c r="C128" s="531">
        <v>22</v>
      </c>
      <c r="D128" s="531">
        <v>5.875</v>
      </c>
      <c r="E128" s="531">
        <v>0.25</v>
      </c>
    </row>
    <row r="129" spans="1:6">
      <c r="A129" s="688" t="s">
        <v>18</v>
      </c>
      <c r="B129" s="531">
        <v>5</v>
      </c>
      <c r="C129" s="531">
        <v>22</v>
      </c>
      <c r="D129" s="531">
        <v>4.875</v>
      </c>
      <c r="E129" s="531">
        <v>0.25</v>
      </c>
    </row>
    <row r="130" spans="1:6">
      <c r="A130" s="688" t="s">
        <v>26</v>
      </c>
      <c r="B130" s="531">
        <v>4</v>
      </c>
      <c r="C130" s="531">
        <v>22</v>
      </c>
      <c r="D130" s="531">
        <v>3.875</v>
      </c>
      <c r="E130" s="531">
        <v>0.25</v>
      </c>
    </row>
    <row r="131" spans="1:6">
      <c r="A131" s="688" t="s">
        <v>34</v>
      </c>
      <c r="B131" s="531">
        <v>3</v>
      </c>
      <c r="C131" s="531">
        <v>22</v>
      </c>
      <c r="D131" s="531">
        <v>2.875</v>
      </c>
      <c r="E131" s="531">
        <v>0.25</v>
      </c>
    </row>
    <row r="132" spans="1:6">
      <c r="A132" s="688" t="s">
        <v>35</v>
      </c>
      <c r="B132" s="531">
        <v>2</v>
      </c>
      <c r="C132" s="531">
        <v>22</v>
      </c>
      <c r="D132" s="531">
        <v>1.875</v>
      </c>
      <c r="E132" s="531">
        <v>0.25</v>
      </c>
    </row>
    <row r="133" spans="1:6">
      <c r="A133" s="688" t="s">
        <v>38</v>
      </c>
      <c r="B133" s="531">
        <v>1</v>
      </c>
      <c r="C133" s="531">
        <v>22</v>
      </c>
      <c r="D133" s="531">
        <v>0.875</v>
      </c>
      <c r="E133" s="531">
        <v>0.25</v>
      </c>
    </row>
    <row r="135" spans="1:6">
      <c r="A135" s="688" t="s">
        <v>21</v>
      </c>
      <c r="B135" s="531">
        <v>21</v>
      </c>
      <c r="C135" s="531">
        <v>22</v>
      </c>
      <c r="D135" s="531">
        <v>20.875</v>
      </c>
      <c r="E135" s="531">
        <v>0.25</v>
      </c>
      <c r="F135" s="688">
        <v>9.1</v>
      </c>
    </row>
    <row r="136" spans="1:6">
      <c r="A136" s="688" t="s">
        <v>119</v>
      </c>
      <c r="B136" s="531">
        <v>20</v>
      </c>
      <c r="C136" s="531">
        <v>22</v>
      </c>
      <c r="D136" s="531">
        <v>19.875</v>
      </c>
      <c r="E136" s="531">
        <v>0.25</v>
      </c>
    </row>
    <row r="137" spans="1:6">
      <c r="A137" s="688" t="s">
        <v>27</v>
      </c>
      <c r="B137" s="531">
        <v>19</v>
      </c>
      <c r="C137" s="531">
        <v>22</v>
      </c>
      <c r="D137" s="531">
        <v>18.875</v>
      </c>
      <c r="E137" s="531">
        <v>0.25</v>
      </c>
    </row>
    <row r="138" spans="1:6">
      <c r="A138" s="688" t="s">
        <v>31</v>
      </c>
      <c r="B138" s="531">
        <v>18</v>
      </c>
      <c r="C138" s="531">
        <v>22</v>
      </c>
      <c r="D138" s="531">
        <v>17.875</v>
      </c>
      <c r="E138" s="531">
        <v>0.25</v>
      </c>
    </row>
    <row r="139" spans="1:6">
      <c r="A139" s="688" t="s">
        <v>34</v>
      </c>
      <c r="B139" s="531">
        <v>17</v>
      </c>
      <c r="C139" s="531">
        <v>22</v>
      </c>
      <c r="D139" s="531">
        <v>16.875</v>
      </c>
      <c r="E139" s="531">
        <v>0.25</v>
      </c>
    </row>
    <row r="140" spans="1:6">
      <c r="A140" s="688" t="s">
        <v>32</v>
      </c>
      <c r="B140" s="531">
        <v>16</v>
      </c>
      <c r="C140" s="531">
        <v>22</v>
      </c>
      <c r="D140" s="531">
        <v>15.875</v>
      </c>
      <c r="E140" s="531">
        <v>0.25</v>
      </c>
    </row>
    <row r="141" spans="1:6">
      <c r="A141" s="688" t="s">
        <v>38</v>
      </c>
      <c r="B141" s="531">
        <v>15</v>
      </c>
      <c r="C141" s="531">
        <v>22</v>
      </c>
      <c r="D141" s="531">
        <v>14.875</v>
      </c>
      <c r="E141" s="531">
        <v>0.25</v>
      </c>
    </row>
    <row r="142" spans="1:6">
      <c r="A142" s="688" t="s">
        <v>30</v>
      </c>
      <c r="B142" s="531">
        <v>14</v>
      </c>
      <c r="C142" s="531">
        <v>22</v>
      </c>
      <c r="D142" s="531">
        <v>13.875</v>
      </c>
      <c r="E142" s="531">
        <v>0.25</v>
      </c>
    </row>
    <row r="143" spans="1:6">
      <c r="A143" s="688" t="s">
        <v>22</v>
      </c>
      <c r="B143" s="531">
        <v>13</v>
      </c>
      <c r="C143" s="531">
        <v>22</v>
      </c>
      <c r="D143" s="531">
        <v>12.875</v>
      </c>
      <c r="E143" s="531">
        <v>0.25</v>
      </c>
    </row>
    <row r="144" spans="1:6">
      <c r="A144" s="688" t="s">
        <v>35</v>
      </c>
      <c r="B144" s="531">
        <v>12</v>
      </c>
      <c r="C144" s="531">
        <v>22</v>
      </c>
      <c r="D144" s="531">
        <v>11.875</v>
      </c>
      <c r="E144" s="531">
        <v>0.25</v>
      </c>
    </row>
    <row r="145" spans="1:6">
      <c r="A145" s="688" t="s">
        <v>23</v>
      </c>
      <c r="B145" s="531">
        <v>11</v>
      </c>
      <c r="C145" s="531">
        <v>22</v>
      </c>
      <c r="D145" s="531">
        <v>10.875</v>
      </c>
      <c r="E145" s="531">
        <v>0.25</v>
      </c>
    </row>
    <row r="146" spans="1:6">
      <c r="A146" s="688" t="s">
        <v>24</v>
      </c>
      <c r="B146" s="531">
        <v>10</v>
      </c>
      <c r="C146" s="531">
        <v>22</v>
      </c>
      <c r="D146" s="531">
        <v>9.875</v>
      </c>
      <c r="E146" s="531">
        <v>0.25</v>
      </c>
    </row>
    <row r="147" spans="1:6">
      <c r="A147" s="688" t="s">
        <v>19</v>
      </c>
      <c r="B147" s="531">
        <v>9</v>
      </c>
      <c r="C147" s="531">
        <v>22</v>
      </c>
      <c r="D147" s="531">
        <v>8.875</v>
      </c>
      <c r="E147" s="531">
        <v>0.25</v>
      </c>
    </row>
    <row r="148" spans="1:6">
      <c r="A148" s="688" t="s">
        <v>29</v>
      </c>
      <c r="B148" s="531">
        <v>8</v>
      </c>
      <c r="C148" s="531">
        <v>22</v>
      </c>
      <c r="D148" s="531">
        <v>7.875</v>
      </c>
      <c r="E148" s="531">
        <v>0.25</v>
      </c>
    </row>
    <row r="149" spans="1:6">
      <c r="A149" s="688" t="s">
        <v>36</v>
      </c>
      <c r="B149" s="531">
        <v>7</v>
      </c>
      <c r="C149" s="531">
        <v>22</v>
      </c>
      <c r="D149" s="531">
        <v>6.875</v>
      </c>
      <c r="E149" s="531">
        <v>0.25</v>
      </c>
    </row>
    <row r="150" spans="1:6">
      <c r="A150" s="688" t="s">
        <v>25</v>
      </c>
      <c r="B150" s="531">
        <v>6</v>
      </c>
      <c r="C150" s="531">
        <v>22</v>
      </c>
      <c r="D150" s="531">
        <v>5.875</v>
      </c>
      <c r="E150" s="531">
        <v>0.25</v>
      </c>
    </row>
    <row r="151" spans="1:6">
      <c r="A151" s="688" t="s">
        <v>26</v>
      </c>
      <c r="B151" s="531">
        <v>5</v>
      </c>
      <c r="C151" s="531">
        <v>22</v>
      </c>
      <c r="D151" s="531">
        <v>4.875</v>
      </c>
      <c r="E151" s="531">
        <v>0.25</v>
      </c>
    </row>
    <row r="152" spans="1:6">
      <c r="A152" s="688" t="s">
        <v>33</v>
      </c>
      <c r="B152" s="531">
        <v>4</v>
      </c>
      <c r="C152" s="531">
        <v>22</v>
      </c>
      <c r="D152" s="531">
        <v>3.875</v>
      </c>
      <c r="E152" s="531">
        <v>0.25</v>
      </c>
    </row>
    <row r="153" spans="1:6">
      <c r="A153" s="688" t="s">
        <v>20</v>
      </c>
      <c r="B153" s="531">
        <v>3</v>
      </c>
      <c r="C153" s="531">
        <v>22</v>
      </c>
      <c r="D153" s="531">
        <v>2.875</v>
      </c>
      <c r="E153" s="531">
        <v>0.25</v>
      </c>
    </row>
    <row r="154" spans="1:6">
      <c r="A154" s="688" t="s">
        <v>28</v>
      </c>
      <c r="B154" s="531">
        <v>2</v>
      </c>
      <c r="C154" s="531">
        <v>22</v>
      </c>
      <c r="D154" s="531">
        <v>1.875</v>
      </c>
      <c r="E154" s="531">
        <v>0.25</v>
      </c>
    </row>
    <row r="155" spans="1:6">
      <c r="A155" s="688" t="s">
        <v>132</v>
      </c>
      <c r="B155" s="531">
        <v>1</v>
      </c>
      <c r="C155" s="531">
        <v>22</v>
      </c>
      <c r="D155" s="531">
        <v>0.875</v>
      </c>
      <c r="E155" s="531">
        <v>0.25</v>
      </c>
    </row>
    <row r="157" spans="1:6">
      <c r="A157" s="688" t="s">
        <v>18</v>
      </c>
      <c r="B157" s="531">
        <v>21</v>
      </c>
      <c r="C157" s="531">
        <v>22</v>
      </c>
      <c r="D157" s="531">
        <v>20.875</v>
      </c>
      <c r="E157" s="531">
        <v>0.25</v>
      </c>
      <c r="F157" s="688">
        <v>9.4</v>
      </c>
    </row>
    <row r="158" spans="1:6">
      <c r="A158" s="688" t="s">
        <v>21</v>
      </c>
      <c r="B158" s="531">
        <v>20</v>
      </c>
      <c r="C158" s="531">
        <v>22</v>
      </c>
      <c r="D158" s="531">
        <v>19.875</v>
      </c>
      <c r="E158" s="531">
        <v>0.25</v>
      </c>
    </row>
    <row r="159" spans="1:6">
      <c r="A159" s="688" t="s">
        <v>27</v>
      </c>
      <c r="B159" s="531">
        <v>19</v>
      </c>
      <c r="C159" s="531">
        <v>22</v>
      </c>
      <c r="D159" s="531">
        <v>18.875</v>
      </c>
      <c r="E159" s="531">
        <v>0.25</v>
      </c>
    </row>
    <row r="160" spans="1:6">
      <c r="A160" s="688" t="s">
        <v>34</v>
      </c>
      <c r="B160" s="531">
        <v>18</v>
      </c>
      <c r="C160" s="531">
        <v>22</v>
      </c>
      <c r="D160" s="531">
        <v>17.875</v>
      </c>
      <c r="E160" s="531">
        <v>0.25</v>
      </c>
    </row>
    <row r="161" spans="1:5">
      <c r="A161" s="688" t="s">
        <v>31</v>
      </c>
      <c r="B161" s="531">
        <v>17</v>
      </c>
      <c r="C161" s="531">
        <v>22</v>
      </c>
      <c r="D161" s="531">
        <v>16.875</v>
      </c>
      <c r="E161" s="531">
        <v>0.25</v>
      </c>
    </row>
    <row r="162" spans="1:5">
      <c r="A162" s="688" t="s">
        <v>20</v>
      </c>
      <c r="B162" s="531">
        <v>16</v>
      </c>
      <c r="C162" s="531">
        <v>22</v>
      </c>
      <c r="D162" s="531">
        <v>15.875</v>
      </c>
      <c r="E162" s="531">
        <v>0.25</v>
      </c>
    </row>
    <row r="163" spans="1:5">
      <c r="A163" s="688" t="s">
        <v>19</v>
      </c>
      <c r="B163" s="531">
        <v>15</v>
      </c>
      <c r="C163" s="531">
        <v>22</v>
      </c>
      <c r="D163" s="531">
        <v>14.875</v>
      </c>
      <c r="E163" s="531">
        <v>0.25</v>
      </c>
    </row>
    <row r="164" spans="1:5">
      <c r="A164" s="688" t="s">
        <v>26</v>
      </c>
      <c r="B164" s="531">
        <v>14</v>
      </c>
      <c r="C164" s="531">
        <v>22</v>
      </c>
      <c r="D164" s="531">
        <v>13.875</v>
      </c>
      <c r="E164" s="531">
        <v>0.25</v>
      </c>
    </row>
    <row r="165" spans="1:5">
      <c r="A165" s="688" t="s">
        <v>38</v>
      </c>
      <c r="B165" s="531">
        <v>13</v>
      </c>
      <c r="C165" s="531">
        <v>22</v>
      </c>
      <c r="D165" s="531">
        <v>12.875</v>
      </c>
      <c r="E165" s="531">
        <v>0.25</v>
      </c>
    </row>
    <row r="166" spans="1:5">
      <c r="A166" s="688" t="s">
        <v>22</v>
      </c>
      <c r="B166" s="531">
        <v>12</v>
      </c>
      <c r="C166" s="531">
        <v>22</v>
      </c>
      <c r="D166" s="531">
        <v>11.875</v>
      </c>
      <c r="E166" s="531">
        <v>0.25</v>
      </c>
    </row>
    <row r="167" spans="1:5">
      <c r="A167" s="688" t="s">
        <v>35</v>
      </c>
      <c r="B167" s="531">
        <v>11</v>
      </c>
      <c r="C167" s="531">
        <v>22</v>
      </c>
      <c r="D167" s="531">
        <v>10.875</v>
      </c>
      <c r="E167" s="531">
        <v>0.25</v>
      </c>
    </row>
    <row r="168" spans="1:5">
      <c r="A168" s="688" t="s">
        <v>24</v>
      </c>
      <c r="B168" s="531">
        <v>10</v>
      </c>
      <c r="C168" s="531">
        <v>22</v>
      </c>
      <c r="D168" s="531">
        <v>9.875</v>
      </c>
      <c r="E168" s="531">
        <v>0.25</v>
      </c>
    </row>
    <row r="169" spans="1:5">
      <c r="A169" s="688" t="s">
        <v>29</v>
      </c>
      <c r="B169" s="531">
        <v>9</v>
      </c>
      <c r="C169" s="531">
        <v>22</v>
      </c>
      <c r="D169" s="531">
        <v>8.875</v>
      </c>
      <c r="E169" s="531">
        <v>0.25</v>
      </c>
    </row>
    <row r="170" spans="1:5">
      <c r="A170" s="688" t="s">
        <v>23</v>
      </c>
      <c r="B170" s="531">
        <v>8</v>
      </c>
      <c r="C170" s="531">
        <v>22</v>
      </c>
      <c r="D170" s="531">
        <v>7.875</v>
      </c>
      <c r="E170" s="531">
        <v>0.25</v>
      </c>
    </row>
    <row r="171" spans="1:5">
      <c r="A171" s="688" t="s">
        <v>28</v>
      </c>
      <c r="B171" s="531">
        <v>7</v>
      </c>
      <c r="C171" s="531">
        <v>22</v>
      </c>
      <c r="D171" s="531">
        <v>6.875</v>
      </c>
      <c r="E171" s="531">
        <v>0.25</v>
      </c>
    </row>
    <row r="172" spans="1:5">
      <c r="A172" s="688" t="s">
        <v>25</v>
      </c>
      <c r="B172" s="531">
        <v>6</v>
      </c>
      <c r="C172" s="531">
        <v>22</v>
      </c>
      <c r="D172" s="531">
        <v>5.875</v>
      </c>
      <c r="E172" s="531">
        <v>0.25</v>
      </c>
    </row>
    <row r="173" spans="1:5">
      <c r="A173" s="688" t="s">
        <v>32</v>
      </c>
      <c r="B173" s="531">
        <v>5</v>
      </c>
      <c r="C173" s="531">
        <v>22</v>
      </c>
      <c r="D173" s="531">
        <v>4.875</v>
      </c>
      <c r="E173" s="531">
        <v>0.25</v>
      </c>
    </row>
    <row r="174" spans="1:5">
      <c r="A174" s="688" t="s">
        <v>37</v>
      </c>
      <c r="B174" s="531">
        <v>4</v>
      </c>
      <c r="C174" s="531">
        <v>22</v>
      </c>
      <c r="D174" s="531">
        <v>3.875</v>
      </c>
      <c r="E174" s="531">
        <v>0.25</v>
      </c>
    </row>
    <row r="175" spans="1:5">
      <c r="A175" s="688" t="s">
        <v>30</v>
      </c>
      <c r="B175" s="531">
        <v>3</v>
      </c>
      <c r="C175" s="531">
        <v>22</v>
      </c>
      <c r="D175" s="531">
        <v>2.875</v>
      </c>
      <c r="E175" s="531">
        <v>0.25</v>
      </c>
    </row>
    <row r="176" spans="1:5">
      <c r="A176" s="688" t="s">
        <v>36</v>
      </c>
      <c r="B176" s="531">
        <v>2</v>
      </c>
      <c r="C176" s="531">
        <v>22</v>
      </c>
      <c r="D176" s="531">
        <v>1.875</v>
      </c>
      <c r="E176" s="531">
        <v>0.25</v>
      </c>
    </row>
    <row r="177" spans="1:6">
      <c r="A177" s="688" t="s">
        <v>33</v>
      </c>
      <c r="B177" s="531">
        <v>1</v>
      </c>
      <c r="C177" s="531">
        <v>22</v>
      </c>
      <c r="D177" s="531">
        <v>0.875</v>
      </c>
      <c r="E177" s="531">
        <v>0.25</v>
      </c>
    </row>
    <row r="179" spans="1:6">
      <c r="A179" s="688" t="s">
        <v>34</v>
      </c>
      <c r="B179" s="531">
        <v>21</v>
      </c>
      <c r="C179" s="531">
        <v>22</v>
      </c>
      <c r="D179" s="531">
        <v>20.875</v>
      </c>
      <c r="E179" s="531">
        <v>0.25</v>
      </c>
      <c r="F179" s="688">
        <v>9.5</v>
      </c>
    </row>
    <row r="180" spans="1:6">
      <c r="A180" s="688" t="s">
        <v>31</v>
      </c>
      <c r="B180" s="531">
        <v>20</v>
      </c>
      <c r="C180" s="531">
        <v>22</v>
      </c>
      <c r="D180" s="531">
        <v>19.875</v>
      </c>
      <c r="E180" s="531">
        <v>0.25</v>
      </c>
    </row>
    <row r="181" spans="1:6">
      <c r="A181" s="688" t="s">
        <v>26</v>
      </c>
      <c r="B181" s="531">
        <v>19</v>
      </c>
      <c r="C181" s="531">
        <v>22</v>
      </c>
      <c r="D181" s="531">
        <v>18.875</v>
      </c>
      <c r="E181" s="531">
        <v>0.25</v>
      </c>
    </row>
    <row r="182" spans="1:6">
      <c r="A182" s="688" t="s">
        <v>25</v>
      </c>
      <c r="B182" s="531">
        <v>18</v>
      </c>
      <c r="C182" s="531">
        <v>22</v>
      </c>
      <c r="D182" s="531">
        <v>17.875</v>
      </c>
      <c r="E182" s="531">
        <v>0.25</v>
      </c>
    </row>
    <row r="183" spans="1:6">
      <c r="A183" s="688" t="s">
        <v>38</v>
      </c>
      <c r="B183" s="531">
        <v>17</v>
      </c>
      <c r="C183" s="531">
        <v>22</v>
      </c>
      <c r="D183" s="531">
        <v>16.875</v>
      </c>
      <c r="E183" s="531">
        <v>0.25</v>
      </c>
    </row>
    <row r="184" spans="1:6">
      <c r="A184" s="688" t="s">
        <v>20</v>
      </c>
      <c r="B184" s="531">
        <v>16</v>
      </c>
      <c r="C184" s="531">
        <v>22</v>
      </c>
      <c r="D184" s="531">
        <v>15.875</v>
      </c>
      <c r="E184" s="531">
        <v>0.25</v>
      </c>
    </row>
    <row r="185" spans="1:6">
      <c r="A185" s="688" t="s">
        <v>22</v>
      </c>
      <c r="B185" s="531">
        <v>15</v>
      </c>
      <c r="C185" s="531">
        <v>22</v>
      </c>
      <c r="D185" s="531">
        <v>14.875</v>
      </c>
      <c r="E185" s="531">
        <v>0.25</v>
      </c>
    </row>
    <row r="186" spans="1:6">
      <c r="A186" s="688" t="s">
        <v>23</v>
      </c>
      <c r="B186" s="531">
        <v>14</v>
      </c>
      <c r="C186" s="531">
        <v>22</v>
      </c>
      <c r="D186" s="531">
        <v>13.875</v>
      </c>
      <c r="E186" s="531">
        <v>0.25</v>
      </c>
    </row>
    <row r="187" spans="1:6">
      <c r="A187" s="688" t="s">
        <v>32</v>
      </c>
      <c r="B187" s="531">
        <v>13</v>
      </c>
      <c r="C187" s="531">
        <v>22</v>
      </c>
      <c r="D187" s="531">
        <v>12.875</v>
      </c>
      <c r="E187" s="531">
        <v>0.25</v>
      </c>
    </row>
    <row r="188" spans="1:6">
      <c r="A188" s="688" t="s">
        <v>37</v>
      </c>
      <c r="B188" s="531">
        <v>12</v>
      </c>
      <c r="C188" s="531">
        <v>22</v>
      </c>
      <c r="D188" s="531">
        <v>11.875</v>
      </c>
      <c r="E188" s="531">
        <v>0.25</v>
      </c>
    </row>
    <row r="189" spans="1:6">
      <c r="A189" s="688" t="s">
        <v>33</v>
      </c>
      <c r="B189" s="531">
        <v>11</v>
      </c>
      <c r="C189" s="531">
        <v>22</v>
      </c>
      <c r="D189" s="531">
        <v>10.875</v>
      </c>
      <c r="E189" s="531">
        <v>0.25</v>
      </c>
    </row>
    <row r="190" spans="1:6">
      <c r="A190" s="688" t="s">
        <v>27</v>
      </c>
      <c r="B190" s="531">
        <v>10</v>
      </c>
      <c r="C190" s="531">
        <v>22</v>
      </c>
      <c r="D190" s="531">
        <v>9.875</v>
      </c>
      <c r="E190" s="531">
        <v>0.25</v>
      </c>
    </row>
    <row r="191" spans="1:6">
      <c r="A191" s="688" t="s">
        <v>21</v>
      </c>
      <c r="B191" s="531">
        <v>9</v>
      </c>
      <c r="C191" s="531">
        <v>22</v>
      </c>
      <c r="D191" s="531">
        <v>8.875</v>
      </c>
      <c r="E191" s="531">
        <v>0.25</v>
      </c>
    </row>
    <row r="192" spans="1:6">
      <c r="A192" s="688" t="s">
        <v>35</v>
      </c>
      <c r="B192" s="531">
        <v>8</v>
      </c>
      <c r="C192" s="531">
        <v>22</v>
      </c>
      <c r="D192" s="531">
        <v>7.875</v>
      </c>
      <c r="E192" s="531">
        <v>0.25</v>
      </c>
    </row>
    <row r="193" spans="1:6">
      <c r="A193" s="688" t="s">
        <v>36</v>
      </c>
      <c r="B193" s="531">
        <v>7</v>
      </c>
      <c r="C193" s="531">
        <v>22</v>
      </c>
      <c r="D193" s="531">
        <v>6.875</v>
      </c>
      <c r="E193" s="531">
        <v>0.25</v>
      </c>
    </row>
    <row r="194" spans="1:6">
      <c r="A194" s="688" t="s">
        <v>28</v>
      </c>
      <c r="B194" s="531">
        <v>6</v>
      </c>
      <c r="C194" s="531">
        <v>22</v>
      </c>
      <c r="D194" s="531">
        <v>5.875</v>
      </c>
      <c r="E194" s="531">
        <v>0.25</v>
      </c>
    </row>
    <row r="195" spans="1:6">
      <c r="A195" s="688" t="s">
        <v>19</v>
      </c>
      <c r="B195" s="531">
        <v>5</v>
      </c>
      <c r="C195" s="531">
        <v>22</v>
      </c>
      <c r="D195" s="531">
        <v>4.875</v>
      </c>
      <c r="E195" s="531">
        <v>0.25</v>
      </c>
    </row>
    <row r="196" spans="1:6">
      <c r="A196" s="688" t="s">
        <v>18</v>
      </c>
      <c r="B196" s="531">
        <v>4</v>
      </c>
      <c r="C196" s="531">
        <v>22</v>
      </c>
      <c r="D196" s="531">
        <v>3.875</v>
      </c>
      <c r="E196" s="531">
        <v>0.25</v>
      </c>
    </row>
    <row r="197" spans="1:6">
      <c r="A197" s="688" t="s">
        <v>24</v>
      </c>
      <c r="B197" s="531">
        <v>3</v>
      </c>
      <c r="C197" s="531">
        <v>22</v>
      </c>
      <c r="D197" s="531">
        <v>2.875</v>
      </c>
      <c r="E197" s="531">
        <v>0.25</v>
      </c>
    </row>
    <row r="198" spans="1:6">
      <c r="A198" s="688" t="s">
        <v>29</v>
      </c>
      <c r="B198" s="531">
        <v>2</v>
      </c>
      <c r="C198" s="531">
        <v>22</v>
      </c>
      <c r="D198" s="531">
        <v>1.875</v>
      </c>
      <c r="E198" s="531">
        <v>0.25</v>
      </c>
    </row>
    <row r="199" spans="1:6">
      <c r="A199" s="688" t="s">
        <v>30</v>
      </c>
      <c r="B199" s="531">
        <v>1</v>
      </c>
      <c r="C199" s="531">
        <v>22</v>
      </c>
      <c r="D199" s="531">
        <v>0.875</v>
      </c>
      <c r="E199" s="531">
        <v>0.25</v>
      </c>
    </row>
    <row r="201" spans="1:6">
      <c r="A201" s="688" t="s">
        <v>18</v>
      </c>
      <c r="B201" s="531">
        <v>19</v>
      </c>
      <c r="C201" s="531">
        <v>22</v>
      </c>
      <c r="D201" s="531">
        <v>18.875</v>
      </c>
      <c r="E201" s="531">
        <v>0.25</v>
      </c>
      <c r="F201" s="688">
        <v>9.6999999999999993</v>
      </c>
    </row>
    <row r="202" spans="1:6" s="531" customFormat="1">
      <c r="A202" s="688" t="s">
        <v>21</v>
      </c>
      <c r="B202" s="531">
        <v>18</v>
      </c>
      <c r="C202" s="531">
        <v>22</v>
      </c>
      <c r="D202" s="531">
        <v>17.875</v>
      </c>
      <c r="E202" s="531">
        <v>0.25</v>
      </c>
      <c r="F202" s="688"/>
    </row>
    <row r="203" spans="1:6" s="531" customFormat="1">
      <c r="A203" s="688" t="s">
        <v>27</v>
      </c>
      <c r="B203" s="531">
        <v>17</v>
      </c>
      <c r="C203" s="531">
        <v>22</v>
      </c>
      <c r="D203" s="531">
        <v>16.875</v>
      </c>
      <c r="E203" s="531">
        <v>0.25</v>
      </c>
      <c r="F203" s="688"/>
    </row>
    <row r="204" spans="1:6" s="531" customFormat="1">
      <c r="A204" s="688" t="s">
        <v>38</v>
      </c>
      <c r="B204" s="531">
        <v>16</v>
      </c>
      <c r="C204" s="531">
        <v>22</v>
      </c>
      <c r="D204" s="531">
        <v>15.875</v>
      </c>
      <c r="E204" s="531">
        <v>0.25</v>
      </c>
      <c r="F204" s="688"/>
    </row>
    <row r="205" spans="1:6">
      <c r="A205" s="688" t="s">
        <v>26</v>
      </c>
      <c r="B205" s="531">
        <v>15</v>
      </c>
      <c r="C205" s="531">
        <v>22</v>
      </c>
      <c r="D205" s="531">
        <v>14.875</v>
      </c>
      <c r="E205" s="531">
        <v>0.25</v>
      </c>
    </row>
    <row r="206" spans="1:6">
      <c r="A206" s="688" t="s">
        <v>20</v>
      </c>
      <c r="B206" s="531">
        <v>14</v>
      </c>
      <c r="C206" s="531">
        <v>22</v>
      </c>
      <c r="D206" s="531">
        <v>13.875</v>
      </c>
      <c r="E206" s="531">
        <v>0.25</v>
      </c>
    </row>
    <row r="207" spans="1:6">
      <c r="A207" s="688" t="s">
        <v>19</v>
      </c>
      <c r="B207" s="531">
        <v>13</v>
      </c>
      <c r="C207" s="531">
        <v>22</v>
      </c>
      <c r="D207" s="531">
        <v>12.875</v>
      </c>
      <c r="E207" s="531">
        <v>0.25</v>
      </c>
    </row>
    <row r="208" spans="1:6">
      <c r="A208" s="688" t="s">
        <v>35</v>
      </c>
      <c r="B208" s="531">
        <v>12</v>
      </c>
      <c r="C208" s="531">
        <v>22</v>
      </c>
      <c r="D208" s="531">
        <v>11.875</v>
      </c>
      <c r="E208" s="531">
        <v>0.25</v>
      </c>
    </row>
    <row r="209" spans="1:6">
      <c r="A209" s="688" t="s">
        <v>24</v>
      </c>
      <c r="B209" s="531">
        <v>11</v>
      </c>
      <c r="C209" s="531">
        <v>22</v>
      </c>
      <c r="D209" s="531">
        <v>10.875</v>
      </c>
      <c r="E209" s="531">
        <v>0.25</v>
      </c>
    </row>
    <row r="210" spans="1:6">
      <c r="A210" s="688" t="s">
        <v>22</v>
      </c>
      <c r="B210" s="531">
        <v>10</v>
      </c>
      <c r="C210" s="531">
        <v>22</v>
      </c>
      <c r="D210" s="531">
        <v>9.875</v>
      </c>
      <c r="E210" s="531">
        <v>0.25</v>
      </c>
    </row>
    <row r="211" spans="1:6">
      <c r="A211" s="688" t="s">
        <v>23</v>
      </c>
      <c r="B211" s="531">
        <v>9</v>
      </c>
      <c r="C211" s="531">
        <v>22</v>
      </c>
      <c r="D211" s="531">
        <v>8.875</v>
      </c>
      <c r="E211" s="531">
        <v>0.25</v>
      </c>
    </row>
    <row r="212" spans="1:6">
      <c r="A212" s="688" t="s">
        <v>29</v>
      </c>
      <c r="B212" s="531">
        <v>8</v>
      </c>
      <c r="C212" s="531">
        <v>22</v>
      </c>
      <c r="D212" s="531">
        <v>7.875</v>
      </c>
      <c r="E212" s="531">
        <v>0.25</v>
      </c>
    </row>
    <row r="213" spans="1:6">
      <c r="A213" s="688" t="s">
        <v>32</v>
      </c>
      <c r="B213" s="531">
        <v>7</v>
      </c>
      <c r="C213" s="531">
        <v>22</v>
      </c>
      <c r="D213" s="531">
        <v>6.875</v>
      </c>
      <c r="E213" s="531">
        <v>0.25</v>
      </c>
    </row>
    <row r="214" spans="1:6">
      <c r="A214" s="688" t="s">
        <v>37</v>
      </c>
      <c r="B214" s="531">
        <v>6</v>
      </c>
      <c r="C214" s="531">
        <v>22</v>
      </c>
      <c r="D214" s="531">
        <v>5.875</v>
      </c>
      <c r="E214" s="531">
        <v>0.25</v>
      </c>
    </row>
    <row r="215" spans="1:6">
      <c r="A215" s="688" t="s">
        <v>30</v>
      </c>
      <c r="B215" s="531">
        <v>5</v>
      </c>
      <c r="C215" s="531">
        <v>22</v>
      </c>
      <c r="D215" s="531">
        <v>4.875</v>
      </c>
      <c r="E215" s="531">
        <v>0.25</v>
      </c>
    </row>
    <row r="216" spans="1:6">
      <c r="A216" s="688" t="s">
        <v>28</v>
      </c>
      <c r="B216" s="531">
        <v>4</v>
      </c>
      <c r="C216" s="531">
        <v>22</v>
      </c>
      <c r="D216" s="531">
        <v>3.875</v>
      </c>
      <c r="E216" s="531">
        <v>0.25</v>
      </c>
    </row>
    <row r="217" spans="1:6">
      <c r="A217" s="688" t="s">
        <v>36</v>
      </c>
      <c r="B217" s="531">
        <v>3</v>
      </c>
      <c r="C217" s="531">
        <v>22</v>
      </c>
      <c r="D217" s="531">
        <v>2.875</v>
      </c>
      <c r="E217" s="531">
        <v>0.25</v>
      </c>
    </row>
    <row r="218" spans="1:6">
      <c r="A218" s="688" t="s">
        <v>25</v>
      </c>
      <c r="B218" s="531">
        <v>2</v>
      </c>
      <c r="C218" s="531">
        <v>22</v>
      </c>
      <c r="D218" s="531">
        <v>1.875</v>
      </c>
      <c r="E218" s="531">
        <v>0.25</v>
      </c>
    </row>
    <row r="219" spans="1:6">
      <c r="A219" s="688" t="s">
        <v>33</v>
      </c>
      <c r="B219" s="531">
        <v>1</v>
      </c>
      <c r="C219" s="531">
        <v>22</v>
      </c>
      <c r="D219" s="531">
        <v>0.875</v>
      </c>
      <c r="E219" s="531">
        <v>0.25</v>
      </c>
    </row>
    <row r="221" spans="1:6" ht="26">
      <c r="A221" s="600" t="s">
        <v>18</v>
      </c>
      <c r="B221" s="531">
        <v>21</v>
      </c>
      <c r="C221" s="531">
        <v>22</v>
      </c>
      <c r="D221" s="531">
        <v>20.875</v>
      </c>
      <c r="E221" s="531">
        <v>0.25</v>
      </c>
      <c r="F221" s="41">
        <v>10.4</v>
      </c>
    </row>
    <row r="222" spans="1:6">
      <c r="A222" s="600" t="s">
        <v>19</v>
      </c>
      <c r="B222" s="531">
        <v>20</v>
      </c>
      <c r="C222" s="531">
        <v>22</v>
      </c>
      <c r="D222" s="531">
        <v>19.875</v>
      </c>
      <c r="E222" s="531">
        <v>0.25</v>
      </c>
      <c r="F222" s="41"/>
    </row>
    <row r="223" spans="1:6" s="67" customFormat="1">
      <c r="A223" s="600" t="s">
        <v>20</v>
      </c>
      <c r="B223" s="531">
        <v>19</v>
      </c>
      <c r="C223" s="531">
        <v>22</v>
      </c>
      <c r="D223" s="531">
        <v>18.875</v>
      </c>
      <c r="E223" s="531">
        <v>0.25</v>
      </c>
      <c r="F223" s="41"/>
    </row>
    <row r="224" spans="1:6">
      <c r="A224" s="600" t="s">
        <v>29</v>
      </c>
      <c r="B224" s="531">
        <v>18</v>
      </c>
      <c r="C224" s="531">
        <v>22</v>
      </c>
      <c r="D224" s="531">
        <v>17.875</v>
      </c>
      <c r="E224" s="531">
        <v>0.25</v>
      </c>
      <c r="F224" s="41"/>
    </row>
    <row r="225" spans="1:6" ht="26">
      <c r="A225" s="600" t="s">
        <v>22</v>
      </c>
      <c r="B225" s="531">
        <v>17</v>
      </c>
      <c r="C225" s="531">
        <v>22</v>
      </c>
      <c r="D225" s="531">
        <v>16.875</v>
      </c>
      <c r="E225" s="531">
        <v>0.25</v>
      </c>
      <c r="F225" s="41"/>
    </row>
    <row r="226" spans="1:6">
      <c r="A226" s="600" t="s">
        <v>25</v>
      </c>
      <c r="B226" s="531">
        <v>16</v>
      </c>
      <c r="C226" s="531">
        <v>22</v>
      </c>
      <c r="D226" s="531">
        <v>15.875</v>
      </c>
      <c r="E226" s="531">
        <v>0.25</v>
      </c>
      <c r="F226" s="41"/>
    </row>
    <row r="227" spans="1:6" ht="26">
      <c r="A227" s="600" t="s">
        <v>24</v>
      </c>
      <c r="B227" s="531">
        <v>15</v>
      </c>
      <c r="C227" s="531">
        <v>22</v>
      </c>
      <c r="D227" s="531">
        <v>14.875</v>
      </c>
      <c r="E227" s="531">
        <v>0.25</v>
      </c>
      <c r="F227" s="41"/>
    </row>
    <row r="228" spans="1:6">
      <c r="A228" s="173" t="s">
        <v>27</v>
      </c>
      <c r="B228" s="531">
        <v>14</v>
      </c>
      <c r="C228" s="531">
        <v>22</v>
      </c>
      <c r="D228" s="531">
        <v>13.875</v>
      </c>
      <c r="E228" s="531">
        <v>0.25</v>
      </c>
      <c r="F228" s="174"/>
    </row>
    <row r="229" spans="1:6">
      <c r="A229" s="600" t="s">
        <v>23</v>
      </c>
      <c r="B229" s="531">
        <v>13</v>
      </c>
      <c r="C229" s="531">
        <v>22</v>
      </c>
      <c r="D229" s="531">
        <v>12.875</v>
      </c>
      <c r="E229" s="531">
        <v>0.25</v>
      </c>
      <c r="F229" s="41"/>
    </row>
    <row r="230" spans="1:6" ht="26">
      <c r="A230" s="600" t="s">
        <v>40</v>
      </c>
      <c r="B230" s="531">
        <v>12</v>
      </c>
      <c r="C230" s="531">
        <v>22</v>
      </c>
      <c r="D230" s="531">
        <v>11.875</v>
      </c>
      <c r="E230" s="531">
        <v>0.25</v>
      </c>
      <c r="F230" s="41"/>
    </row>
    <row r="231" spans="1:6">
      <c r="A231" s="600" t="s">
        <v>21</v>
      </c>
      <c r="B231" s="531">
        <v>11</v>
      </c>
      <c r="C231" s="531">
        <v>22</v>
      </c>
      <c r="D231" s="531">
        <v>10.875</v>
      </c>
      <c r="E231" s="531">
        <v>0.25</v>
      </c>
      <c r="F231" s="41"/>
    </row>
    <row r="232" spans="1:6">
      <c r="A232" s="600" t="s">
        <v>30</v>
      </c>
      <c r="B232" s="531">
        <v>10</v>
      </c>
      <c r="C232" s="531">
        <v>22</v>
      </c>
      <c r="D232" s="531">
        <v>9.875</v>
      </c>
      <c r="E232" s="531">
        <v>0.25</v>
      </c>
      <c r="F232" s="41"/>
    </row>
    <row r="233" spans="1:6">
      <c r="A233" s="600" t="s">
        <v>41</v>
      </c>
      <c r="B233" s="531">
        <v>9</v>
      </c>
      <c r="C233" s="531">
        <v>22</v>
      </c>
      <c r="D233" s="531">
        <v>8.875</v>
      </c>
      <c r="E233" s="531">
        <v>0.25</v>
      </c>
      <c r="F233" s="41"/>
    </row>
    <row r="234" spans="1:6">
      <c r="A234" s="600" t="s">
        <v>28</v>
      </c>
      <c r="B234" s="531">
        <v>8</v>
      </c>
      <c r="C234" s="531">
        <v>22</v>
      </c>
      <c r="D234" s="531">
        <v>7.875</v>
      </c>
      <c r="E234" s="531">
        <v>0.25</v>
      </c>
      <c r="F234" s="41"/>
    </row>
    <row r="235" spans="1:6">
      <c r="A235" s="600" t="s">
        <v>39</v>
      </c>
      <c r="B235" s="531">
        <v>7</v>
      </c>
      <c r="C235" s="531">
        <v>22</v>
      </c>
      <c r="D235" s="531">
        <v>6.875</v>
      </c>
      <c r="E235" s="531">
        <v>0.25</v>
      </c>
      <c r="F235" s="41"/>
    </row>
    <row r="236" spans="1:6">
      <c r="A236" s="600" t="s">
        <v>34</v>
      </c>
      <c r="B236" s="531">
        <v>6</v>
      </c>
      <c r="C236" s="531">
        <v>22</v>
      </c>
      <c r="D236" s="531">
        <v>5.875</v>
      </c>
      <c r="E236" s="531">
        <v>0.25</v>
      </c>
      <c r="F236" s="41"/>
    </row>
    <row r="237" spans="1:6">
      <c r="A237" s="600" t="s">
        <v>43</v>
      </c>
      <c r="B237" s="176">
        <v>5</v>
      </c>
      <c r="C237" s="531">
        <v>22</v>
      </c>
      <c r="D237" s="531">
        <v>4.875</v>
      </c>
      <c r="E237" s="531">
        <v>0.25</v>
      </c>
      <c r="F237" s="42"/>
    </row>
    <row r="238" spans="1:6">
      <c r="A238" s="600" t="s">
        <v>37</v>
      </c>
      <c r="B238" s="531">
        <v>4</v>
      </c>
      <c r="C238" s="531">
        <v>22</v>
      </c>
      <c r="D238" s="531">
        <v>3.875</v>
      </c>
      <c r="E238" s="531">
        <v>0.25</v>
      </c>
      <c r="F238" s="41"/>
    </row>
    <row r="239" spans="1:6" ht="26">
      <c r="A239" s="600" t="s">
        <v>44</v>
      </c>
      <c r="B239" s="531">
        <v>3</v>
      </c>
      <c r="C239" s="531">
        <v>22</v>
      </c>
      <c r="D239" s="531">
        <v>2.875</v>
      </c>
      <c r="E239" s="531">
        <v>0.25</v>
      </c>
      <c r="F239" s="41"/>
    </row>
    <row r="240" spans="1:6">
      <c r="A240" s="600" t="s">
        <v>35</v>
      </c>
      <c r="B240" s="531">
        <v>2</v>
      </c>
      <c r="C240" s="531">
        <v>22</v>
      </c>
      <c r="D240" s="531">
        <v>1.875</v>
      </c>
      <c r="E240" s="531">
        <v>0.25</v>
      </c>
      <c r="F240" s="41"/>
    </row>
    <row r="241" spans="1:6">
      <c r="A241" s="600" t="s">
        <v>42</v>
      </c>
      <c r="B241" s="531">
        <v>1</v>
      </c>
      <c r="C241" s="531">
        <v>22</v>
      </c>
      <c r="D241" s="531">
        <v>0.875</v>
      </c>
      <c r="E241" s="531">
        <v>0.25</v>
      </c>
      <c r="F241" s="41"/>
    </row>
    <row r="244" spans="1:6">
      <c r="A244" s="137" t="s">
        <v>665</v>
      </c>
      <c r="B244" s="67"/>
      <c r="C244" s="67"/>
      <c r="D244" s="67"/>
      <c r="E244" s="67"/>
      <c r="F244" s="67"/>
    </row>
    <row r="245" spans="1:6">
      <c r="A245" s="531"/>
      <c r="F245" s="531"/>
    </row>
    <row r="246" spans="1:6" ht="29">
      <c r="A246" s="531"/>
      <c r="B246" s="658" t="s">
        <v>13</v>
      </c>
      <c r="C246" s="658" t="s">
        <v>14</v>
      </c>
      <c r="D246" s="658" t="s">
        <v>15</v>
      </c>
      <c r="E246" s="658" t="s">
        <v>16</v>
      </c>
      <c r="F246" s="704" t="s">
        <v>17</v>
      </c>
    </row>
    <row r="247" spans="1:6">
      <c r="A247" s="688" t="s">
        <v>18</v>
      </c>
      <c r="B247" s="158">
        <v>21</v>
      </c>
      <c r="C247" s="531">
        <v>22</v>
      </c>
      <c r="D247" s="531">
        <f t="shared" ref="D247:D267" si="1">B247-E247/2</f>
        <v>20.875</v>
      </c>
      <c r="E247" s="531">
        <v>0.25</v>
      </c>
      <c r="F247" s="688">
        <v>1.1299999999999999</v>
      </c>
    </row>
    <row r="248" spans="1:6">
      <c r="A248" s="688" t="s">
        <v>21</v>
      </c>
      <c r="B248" s="158">
        <v>20</v>
      </c>
      <c r="C248" s="531">
        <v>22</v>
      </c>
      <c r="D248" s="531">
        <f t="shared" si="1"/>
        <v>19.875</v>
      </c>
      <c r="E248" s="531">
        <v>0.25</v>
      </c>
    </row>
    <row r="249" spans="1:6">
      <c r="A249" s="688" t="s">
        <v>34</v>
      </c>
      <c r="B249" s="158">
        <v>19</v>
      </c>
      <c r="C249" s="531">
        <v>22</v>
      </c>
      <c r="D249" s="531">
        <f t="shared" si="1"/>
        <v>18.875</v>
      </c>
      <c r="E249" s="531">
        <v>0.25</v>
      </c>
    </row>
    <row r="250" spans="1:6">
      <c r="A250" s="688" t="s">
        <v>31</v>
      </c>
      <c r="B250" s="158">
        <v>18</v>
      </c>
      <c r="C250" s="531">
        <v>22</v>
      </c>
      <c r="D250" s="531">
        <f t="shared" si="1"/>
        <v>17.875</v>
      </c>
      <c r="E250" s="531">
        <v>0.25</v>
      </c>
    </row>
    <row r="251" spans="1:6">
      <c r="A251" s="688" t="s">
        <v>27</v>
      </c>
      <c r="B251" s="158">
        <v>17</v>
      </c>
      <c r="C251" s="531">
        <v>22</v>
      </c>
      <c r="D251" s="531">
        <f t="shared" si="1"/>
        <v>16.875</v>
      </c>
      <c r="E251" s="531">
        <v>0.25</v>
      </c>
    </row>
    <row r="252" spans="1:6">
      <c r="A252" s="688" t="s">
        <v>20</v>
      </c>
      <c r="B252" s="158">
        <v>16</v>
      </c>
      <c r="C252" s="531">
        <v>22</v>
      </c>
      <c r="D252" s="531">
        <f t="shared" si="1"/>
        <v>15.875</v>
      </c>
      <c r="E252" s="531">
        <v>0.25</v>
      </c>
    </row>
    <row r="253" spans="1:6">
      <c r="A253" s="688" t="s">
        <v>19</v>
      </c>
      <c r="B253" s="158">
        <v>15</v>
      </c>
      <c r="C253" s="531">
        <v>22</v>
      </c>
      <c r="D253" s="531">
        <f t="shared" si="1"/>
        <v>14.875</v>
      </c>
      <c r="E253" s="531">
        <v>0.25</v>
      </c>
    </row>
    <row r="254" spans="1:6">
      <c r="A254" s="688" t="s">
        <v>29</v>
      </c>
      <c r="B254" s="158">
        <v>14</v>
      </c>
      <c r="C254" s="531">
        <v>22</v>
      </c>
      <c r="D254" s="531">
        <f t="shared" si="1"/>
        <v>13.875</v>
      </c>
      <c r="E254" s="531">
        <v>0.25</v>
      </c>
    </row>
    <row r="255" spans="1:6">
      <c r="A255" s="688" t="s">
        <v>24</v>
      </c>
      <c r="B255" s="158">
        <v>13</v>
      </c>
      <c r="C255" s="531">
        <v>22</v>
      </c>
      <c r="D255" s="531">
        <f t="shared" si="1"/>
        <v>12.875</v>
      </c>
      <c r="E255" s="531">
        <v>0.25</v>
      </c>
    </row>
    <row r="256" spans="1:6">
      <c r="A256" s="688" t="s">
        <v>22</v>
      </c>
      <c r="B256" s="158">
        <v>12</v>
      </c>
      <c r="C256" s="531">
        <v>22</v>
      </c>
      <c r="D256" s="531">
        <f t="shared" si="1"/>
        <v>11.875</v>
      </c>
      <c r="E256" s="531">
        <v>0.25</v>
      </c>
    </row>
    <row r="257" spans="1:6">
      <c r="A257" s="688" t="s">
        <v>26</v>
      </c>
      <c r="B257" s="158">
        <v>11</v>
      </c>
      <c r="C257" s="531">
        <v>22</v>
      </c>
      <c r="D257" s="531">
        <f t="shared" si="1"/>
        <v>10.875</v>
      </c>
      <c r="E257" s="531">
        <v>0.25</v>
      </c>
    </row>
    <row r="258" spans="1:6">
      <c r="A258" s="688" t="s">
        <v>23</v>
      </c>
      <c r="B258" s="158">
        <v>10</v>
      </c>
      <c r="C258" s="531">
        <v>22</v>
      </c>
      <c r="D258" s="531">
        <f t="shared" si="1"/>
        <v>9.875</v>
      </c>
      <c r="E258" s="531">
        <v>0.25</v>
      </c>
    </row>
    <row r="259" spans="1:6">
      <c r="A259" s="688" t="s">
        <v>38</v>
      </c>
      <c r="B259" s="158">
        <v>9</v>
      </c>
      <c r="C259" s="531">
        <v>22</v>
      </c>
      <c r="D259" s="531">
        <f t="shared" si="1"/>
        <v>8.875</v>
      </c>
      <c r="E259" s="531">
        <v>0.25</v>
      </c>
    </row>
    <row r="260" spans="1:6">
      <c r="A260" s="688" t="s">
        <v>35</v>
      </c>
      <c r="B260" s="158">
        <v>8</v>
      </c>
      <c r="C260" s="531">
        <v>22</v>
      </c>
      <c r="D260" s="531">
        <f t="shared" si="1"/>
        <v>7.875</v>
      </c>
      <c r="E260" s="531">
        <v>0.25</v>
      </c>
    </row>
    <row r="261" spans="1:6">
      <c r="A261" s="688" t="s">
        <v>28</v>
      </c>
      <c r="B261" s="158">
        <v>7</v>
      </c>
      <c r="C261" s="531">
        <v>22</v>
      </c>
      <c r="D261" s="531">
        <f t="shared" si="1"/>
        <v>6.875</v>
      </c>
      <c r="E261" s="531">
        <v>0.25</v>
      </c>
    </row>
    <row r="262" spans="1:6">
      <c r="A262" s="688" t="s">
        <v>37</v>
      </c>
      <c r="B262" s="158">
        <v>6</v>
      </c>
      <c r="C262" s="531">
        <v>22</v>
      </c>
      <c r="D262" s="531">
        <f t="shared" si="1"/>
        <v>5.875</v>
      </c>
      <c r="E262" s="531">
        <v>0.25</v>
      </c>
    </row>
    <row r="263" spans="1:6">
      <c r="A263" s="688" t="s">
        <v>30</v>
      </c>
      <c r="B263" s="158">
        <v>5</v>
      </c>
      <c r="C263" s="531">
        <v>22</v>
      </c>
      <c r="D263" s="531">
        <f t="shared" si="1"/>
        <v>4.875</v>
      </c>
      <c r="E263" s="531">
        <v>0.25</v>
      </c>
    </row>
    <row r="264" spans="1:6">
      <c r="A264" s="688" t="s">
        <v>36</v>
      </c>
      <c r="B264" s="158">
        <v>4</v>
      </c>
      <c r="C264" s="531">
        <v>22</v>
      </c>
      <c r="D264" s="531">
        <f t="shared" si="1"/>
        <v>3.875</v>
      </c>
      <c r="E264" s="531">
        <v>0.25</v>
      </c>
    </row>
    <row r="265" spans="1:6">
      <c r="A265" s="688" t="s">
        <v>25</v>
      </c>
      <c r="B265" s="158">
        <v>3</v>
      </c>
      <c r="C265" s="531">
        <v>22</v>
      </c>
      <c r="D265" s="531">
        <f t="shared" si="1"/>
        <v>2.875</v>
      </c>
      <c r="E265" s="531">
        <v>0.25</v>
      </c>
    </row>
    <row r="266" spans="1:6">
      <c r="A266" s="688" t="s">
        <v>33</v>
      </c>
      <c r="B266" s="158">
        <v>2</v>
      </c>
      <c r="C266" s="531">
        <v>22</v>
      </c>
      <c r="D266" s="531">
        <f t="shared" si="1"/>
        <v>1.875</v>
      </c>
      <c r="E266" s="531">
        <v>0.25</v>
      </c>
    </row>
    <row r="267" spans="1:6">
      <c r="A267" s="688" t="s">
        <v>32</v>
      </c>
      <c r="B267" s="158">
        <v>1</v>
      </c>
      <c r="C267" s="531">
        <v>22</v>
      </c>
      <c r="D267" s="531">
        <f t="shared" si="1"/>
        <v>0.875</v>
      </c>
      <c r="E267" s="531">
        <v>0.25</v>
      </c>
    </row>
    <row r="268" spans="1:6">
      <c r="B268" s="158"/>
    </row>
    <row r="269" spans="1:6" ht="29">
      <c r="A269" s="157" t="s">
        <v>18</v>
      </c>
      <c r="B269" s="158">
        <v>21</v>
      </c>
      <c r="C269" s="531">
        <v>22</v>
      </c>
      <c r="D269" s="531">
        <f t="shared" ref="D269:D289" si="2">B269-E269/2</f>
        <v>20.875</v>
      </c>
      <c r="E269" s="531">
        <v>0.25</v>
      </c>
      <c r="F269" s="688">
        <v>11.1</v>
      </c>
    </row>
    <row r="270" spans="1:6">
      <c r="A270" s="157" t="s">
        <v>19</v>
      </c>
      <c r="B270" s="158">
        <v>20</v>
      </c>
      <c r="C270" s="531">
        <v>22</v>
      </c>
      <c r="D270" s="531">
        <f t="shared" si="2"/>
        <v>19.875</v>
      </c>
      <c r="E270" s="531">
        <v>0.25</v>
      </c>
    </row>
    <row r="271" spans="1:6">
      <c r="A271" s="157" t="s">
        <v>21</v>
      </c>
      <c r="B271" s="158">
        <v>19</v>
      </c>
      <c r="C271" s="531">
        <v>22</v>
      </c>
      <c r="D271" s="531">
        <f t="shared" si="2"/>
        <v>18.875</v>
      </c>
      <c r="E271" s="531">
        <v>0.25</v>
      </c>
    </row>
    <row r="272" spans="1:6">
      <c r="A272" s="157" t="s">
        <v>20</v>
      </c>
      <c r="B272" s="158">
        <v>18</v>
      </c>
      <c r="C272" s="531">
        <v>22</v>
      </c>
      <c r="D272" s="531">
        <f t="shared" si="2"/>
        <v>17.875</v>
      </c>
      <c r="E272" s="531">
        <v>0.25</v>
      </c>
    </row>
    <row r="273" spans="1:5">
      <c r="A273" s="157" t="s">
        <v>27</v>
      </c>
      <c r="B273" s="158">
        <v>17</v>
      </c>
      <c r="C273" s="531">
        <v>22</v>
      </c>
      <c r="D273" s="531">
        <f t="shared" si="2"/>
        <v>16.875</v>
      </c>
      <c r="E273" s="531">
        <v>0.25</v>
      </c>
    </row>
    <row r="274" spans="1:5">
      <c r="A274" s="157" t="s">
        <v>23</v>
      </c>
      <c r="B274" s="158">
        <v>16</v>
      </c>
      <c r="C274" s="531">
        <v>22</v>
      </c>
      <c r="D274" s="531">
        <f t="shared" si="2"/>
        <v>15.875</v>
      </c>
      <c r="E274" s="531">
        <v>0.25</v>
      </c>
    </row>
    <row r="275" spans="1:5">
      <c r="A275" s="157" t="s">
        <v>30</v>
      </c>
      <c r="B275" s="158">
        <v>15</v>
      </c>
      <c r="C275" s="531">
        <v>22</v>
      </c>
      <c r="D275" s="531">
        <f t="shared" si="2"/>
        <v>14.875</v>
      </c>
      <c r="E275" s="531">
        <v>0.25</v>
      </c>
    </row>
    <row r="276" spans="1:5" ht="29">
      <c r="A276" s="157" t="s">
        <v>26</v>
      </c>
      <c r="B276" s="158">
        <v>14</v>
      </c>
      <c r="C276" s="531">
        <v>22</v>
      </c>
      <c r="D276" s="531">
        <f t="shared" si="2"/>
        <v>13.875</v>
      </c>
      <c r="E276" s="531">
        <v>0.25</v>
      </c>
    </row>
    <row r="277" spans="1:5" ht="29">
      <c r="A277" s="157" t="s">
        <v>25</v>
      </c>
      <c r="B277" s="158">
        <v>13</v>
      </c>
      <c r="C277" s="531">
        <v>22</v>
      </c>
      <c r="D277" s="531">
        <f t="shared" si="2"/>
        <v>12.875</v>
      </c>
      <c r="E277" s="531">
        <v>0.25</v>
      </c>
    </row>
    <row r="278" spans="1:5" ht="29">
      <c r="A278" s="157" t="s">
        <v>24</v>
      </c>
      <c r="B278" s="158">
        <v>12</v>
      </c>
      <c r="C278" s="531">
        <v>22</v>
      </c>
      <c r="D278" s="531">
        <f t="shared" si="2"/>
        <v>11.875</v>
      </c>
      <c r="E278" s="531">
        <v>0.25</v>
      </c>
    </row>
    <row r="279" spans="1:5" ht="29">
      <c r="A279" s="157" t="s">
        <v>22</v>
      </c>
      <c r="B279" s="158">
        <v>11</v>
      </c>
      <c r="C279" s="531">
        <v>22</v>
      </c>
      <c r="D279" s="531">
        <f t="shared" si="2"/>
        <v>10.875</v>
      </c>
      <c r="E279" s="531">
        <v>0.25</v>
      </c>
    </row>
    <row r="280" spans="1:5" ht="29">
      <c r="A280" s="157" t="s">
        <v>31</v>
      </c>
      <c r="B280" s="158">
        <v>10</v>
      </c>
      <c r="C280" s="531">
        <v>22</v>
      </c>
      <c r="D280" s="531">
        <f t="shared" si="2"/>
        <v>9.875</v>
      </c>
      <c r="E280" s="531">
        <v>0.25</v>
      </c>
    </row>
    <row r="281" spans="1:5">
      <c r="A281" s="157" t="s">
        <v>35</v>
      </c>
      <c r="B281" s="158">
        <v>9</v>
      </c>
      <c r="C281" s="531">
        <v>22</v>
      </c>
      <c r="D281" s="531">
        <f t="shared" si="2"/>
        <v>8.875</v>
      </c>
      <c r="E281" s="531">
        <v>0.25</v>
      </c>
    </row>
    <row r="282" spans="1:5">
      <c r="A282" s="157" t="s">
        <v>28</v>
      </c>
      <c r="B282" s="158">
        <v>8</v>
      </c>
      <c r="C282" s="531">
        <v>22</v>
      </c>
      <c r="D282" s="531">
        <f t="shared" si="2"/>
        <v>7.875</v>
      </c>
      <c r="E282" s="531">
        <v>0.25</v>
      </c>
    </row>
    <row r="283" spans="1:5">
      <c r="A283" s="157" t="s">
        <v>34</v>
      </c>
      <c r="B283" s="158">
        <v>7</v>
      </c>
      <c r="C283" s="531">
        <v>22</v>
      </c>
      <c r="D283" s="531">
        <f t="shared" si="2"/>
        <v>6.875</v>
      </c>
      <c r="E283" s="531">
        <v>0.25</v>
      </c>
    </row>
    <row r="284" spans="1:5">
      <c r="A284" s="157" t="s">
        <v>36</v>
      </c>
      <c r="B284" s="158">
        <v>6</v>
      </c>
      <c r="C284" s="531">
        <v>22</v>
      </c>
      <c r="D284" s="531">
        <f t="shared" si="2"/>
        <v>5.875</v>
      </c>
      <c r="E284" s="531">
        <v>0.25</v>
      </c>
    </row>
    <row r="285" spans="1:5">
      <c r="A285" s="157" t="s">
        <v>37</v>
      </c>
      <c r="B285" s="158">
        <v>5</v>
      </c>
      <c r="C285" s="531">
        <v>22</v>
      </c>
      <c r="D285" s="531">
        <f t="shared" si="2"/>
        <v>4.875</v>
      </c>
      <c r="E285" s="531">
        <v>0.25</v>
      </c>
    </row>
    <row r="286" spans="1:5">
      <c r="A286" s="157" t="s">
        <v>29</v>
      </c>
      <c r="B286" s="158">
        <v>4</v>
      </c>
      <c r="C286" s="531">
        <v>22</v>
      </c>
      <c r="D286" s="531">
        <f t="shared" si="2"/>
        <v>3.875</v>
      </c>
      <c r="E286" s="531">
        <v>0.25</v>
      </c>
    </row>
    <row r="287" spans="1:5">
      <c r="A287" s="157" t="s">
        <v>32</v>
      </c>
      <c r="B287" s="158">
        <v>3</v>
      </c>
      <c r="C287" s="531">
        <v>22</v>
      </c>
      <c r="D287" s="531">
        <f t="shared" si="2"/>
        <v>2.875</v>
      </c>
      <c r="E287" s="531">
        <v>0.25</v>
      </c>
    </row>
    <row r="288" spans="1:5">
      <c r="A288" s="157" t="s">
        <v>33</v>
      </c>
      <c r="B288" s="158">
        <v>2</v>
      </c>
      <c r="C288" s="531">
        <v>22</v>
      </c>
      <c r="D288" s="531">
        <f t="shared" si="2"/>
        <v>1.875</v>
      </c>
      <c r="E288" s="531">
        <v>0.25</v>
      </c>
    </row>
    <row r="289" spans="1:6" ht="29">
      <c r="A289" s="157" t="s">
        <v>38</v>
      </c>
      <c r="B289" s="158">
        <v>1</v>
      </c>
      <c r="C289" s="531">
        <v>22</v>
      </c>
      <c r="D289" s="531">
        <f t="shared" si="2"/>
        <v>0.875</v>
      </c>
      <c r="E289" s="531">
        <v>0.25</v>
      </c>
    </row>
    <row r="290" spans="1:6">
      <c r="A290" s="157"/>
      <c r="B290" s="158"/>
    </row>
    <row r="291" spans="1:6">
      <c r="A291" s="157" t="s">
        <v>30</v>
      </c>
      <c r="B291" s="158">
        <v>21</v>
      </c>
      <c r="C291" s="531">
        <v>22</v>
      </c>
      <c r="D291" s="531">
        <f t="shared" ref="D291:D311" si="3">B291-E291/2</f>
        <v>20.875</v>
      </c>
      <c r="E291" s="531">
        <v>0.25</v>
      </c>
      <c r="F291" s="688">
        <v>11.3</v>
      </c>
    </row>
    <row r="292" spans="1:6" ht="29">
      <c r="A292" s="157" t="s">
        <v>18</v>
      </c>
      <c r="B292" s="158">
        <v>20</v>
      </c>
      <c r="C292" s="531">
        <v>22</v>
      </c>
      <c r="D292" s="531">
        <f t="shared" si="3"/>
        <v>19.875</v>
      </c>
      <c r="E292" s="531">
        <v>0.25</v>
      </c>
    </row>
    <row r="293" spans="1:6">
      <c r="A293" s="157" t="s">
        <v>20</v>
      </c>
      <c r="B293" s="158">
        <v>19</v>
      </c>
      <c r="C293" s="531">
        <v>22</v>
      </c>
      <c r="D293" s="531">
        <f t="shared" si="3"/>
        <v>18.875</v>
      </c>
      <c r="E293" s="531">
        <v>0.25</v>
      </c>
    </row>
    <row r="294" spans="1:6">
      <c r="A294" s="157" t="s">
        <v>28</v>
      </c>
      <c r="B294" s="158">
        <v>18</v>
      </c>
      <c r="C294" s="531">
        <v>22</v>
      </c>
      <c r="D294" s="531">
        <f t="shared" si="3"/>
        <v>17.875</v>
      </c>
      <c r="E294" s="531">
        <v>0.25</v>
      </c>
    </row>
    <row r="295" spans="1:6">
      <c r="A295" s="157" t="s">
        <v>27</v>
      </c>
      <c r="B295" s="158">
        <v>17</v>
      </c>
      <c r="C295" s="531">
        <v>22</v>
      </c>
      <c r="D295" s="531">
        <f t="shared" si="3"/>
        <v>16.875</v>
      </c>
      <c r="E295" s="531">
        <v>0.25</v>
      </c>
    </row>
    <row r="296" spans="1:6" ht="29">
      <c r="A296" s="157" t="s">
        <v>25</v>
      </c>
      <c r="B296" s="158">
        <v>16</v>
      </c>
      <c r="C296" s="531">
        <v>22</v>
      </c>
      <c r="D296" s="531">
        <f t="shared" si="3"/>
        <v>15.875</v>
      </c>
      <c r="E296" s="531">
        <v>0.25</v>
      </c>
    </row>
    <row r="297" spans="1:6">
      <c r="A297" s="157" t="s">
        <v>19</v>
      </c>
      <c r="B297" s="158">
        <v>15</v>
      </c>
      <c r="C297" s="531">
        <v>22</v>
      </c>
      <c r="D297" s="531">
        <f t="shared" si="3"/>
        <v>14.875</v>
      </c>
      <c r="E297" s="531">
        <v>0.25</v>
      </c>
    </row>
    <row r="298" spans="1:6">
      <c r="A298" s="157" t="s">
        <v>23</v>
      </c>
      <c r="B298" s="158">
        <v>14</v>
      </c>
      <c r="C298" s="531">
        <v>22</v>
      </c>
      <c r="D298" s="531">
        <f t="shared" si="3"/>
        <v>13.875</v>
      </c>
      <c r="E298" s="531">
        <v>0.25</v>
      </c>
    </row>
    <row r="299" spans="1:6">
      <c r="A299" s="157" t="s">
        <v>21</v>
      </c>
      <c r="B299" s="158">
        <v>13</v>
      </c>
      <c r="C299" s="531">
        <v>22</v>
      </c>
      <c r="D299" s="531">
        <f t="shared" si="3"/>
        <v>12.875</v>
      </c>
      <c r="E299" s="531">
        <v>0.25</v>
      </c>
    </row>
    <row r="300" spans="1:6" ht="29">
      <c r="A300" s="157" t="s">
        <v>26</v>
      </c>
      <c r="B300" s="158">
        <v>12</v>
      </c>
      <c r="C300" s="531">
        <v>22</v>
      </c>
      <c r="D300" s="531">
        <f t="shared" si="3"/>
        <v>11.875</v>
      </c>
      <c r="E300" s="531">
        <v>0.25</v>
      </c>
    </row>
    <row r="301" spans="1:6">
      <c r="A301" s="157" t="s">
        <v>36</v>
      </c>
      <c r="B301" s="158">
        <v>11</v>
      </c>
      <c r="C301" s="531">
        <v>22</v>
      </c>
      <c r="D301" s="531">
        <f t="shared" si="3"/>
        <v>10.875</v>
      </c>
      <c r="E301" s="531">
        <v>0.25</v>
      </c>
    </row>
    <row r="302" spans="1:6" ht="29">
      <c r="A302" s="157" t="s">
        <v>22</v>
      </c>
      <c r="B302" s="158">
        <v>10</v>
      </c>
      <c r="C302" s="531">
        <v>22</v>
      </c>
      <c r="D302" s="531">
        <f t="shared" si="3"/>
        <v>9.875</v>
      </c>
      <c r="E302" s="531">
        <v>0.25</v>
      </c>
    </row>
    <row r="303" spans="1:6">
      <c r="A303" s="157" t="s">
        <v>33</v>
      </c>
      <c r="B303" s="158">
        <v>9</v>
      </c>
      <c r="C303" s="531">
        <v>22</v>
      </c>
      <c r="D303" s="531">
        <f t="shared" si="3"/>
        <v>8.875</v>
      </c>
      <c r="E303" s="531">
        <v>0.25</v>
      </c>
    </row>
    <row r="304" spans="1:6" ht="29">
      <c r="A304" s="157" t="s">
        <v>24</v>
      </c>
      <c r="B304" s="158">
        <v>8</v>
      </c>
      <c r="C304" s="531">
        <v>22</v>
      </c>
      <c r="D304" s="531">
        <f t="shared" si="3"/>
        <v>7.875</v>
      </c>
      <c r="E304" s="531">
        <v>0.25</v>
      </c>
    </row>
    <row r="305" spans="1:6">
      <c r="A305" s="157" t="s">
        <v>35</v>
      </c>
      <c r="B305" s="158">
        <v>7</v>
      </c>
      <c r="C305" s="531">
        <v>22</v>
      </c>
      <c r="D305" s="531">
        <f t="shared" si="3"/>
        <v>6.875</v>
      </c>
      <c r="E305" s="531">
        <v>0.25</v>
      </c>
    </row>
    <row r="306" spans="1:6">
      <c r="A306" s="157" t="s">
        <v>29</v>
      </c>
      <c r="B306" s="158">
        <v>6</v>
      </c>
      <c r="C306" s="531">
        <v>22</v>
      </c>
      <c r="D306" s="531">
        <f t="shared" si="3"/>
        <v>5.875</v>
      </c>
      <c r="E306" s="531">
        <v>0.25</v>
      </c>
    </row>
    <row r="307" spans="1:6">
      <c r="A307" s="157" t="s">
        <v>37</v>
      </c>
      <c r="B307" s="158">
        <v>5</v>
      </c>
      <c r="C307" s="531">
        <v>22</v>
      </c>
      <c r="D307" s="531">
        <f t="shared" si="3"/>
        <v>4.875</v>
      </c>
      <c r="E307" s="531">
        <v>0.25</v>
      </c>
    </row>
    <row r="308" spans="1:6" ht="29">
      <c r="A308" s="157" t="s">
        <v>38</v>
      </c>
      <c r="B308" s="158">
        <v>4</v>
      </c>
      <c r="C308" s="531">
        <v>22</v>
      </c>
      <c r="D308" s="531">
        <f t="shared" si="3"/>
        <v>3.875</v>
      </c>
      <c r="E308" s="531">
        <v>0.25</v>
      </c>
    </row>
    <row r="309" spans="1:6">
      <c r="A309" s="157" t="s">
        <v>34</v>
      </c>
      <c r="B309" s="158">
        <v>3</v>
      </c>
      <c r="C309" s="531">
        <v>22</v>
      </c>
      <c r="D309" s="531">
        <f t="shared" si="3"/>
        <v>2.875</v>
      </c>
      <c r="E309" s="531">
        <v>0.25</v>
      </c>
    </row>
    <row r="310" spans="1:6">
      <c r="A310" s="157" t="s">
        <v>32</v>
      </c>
      <c r="B310" s="158">
        <v>2</v>
      </c>
      <c r="C310" s="531">
        <v>22</v>
      </c>
      <c r="D310" s="531">
        <f t="shared" si="3"/>
        <v>1.875</v>
      </c>
      <c r="E310" s="531">
        <v>0.25</v>
      </c>
    </row>
    <row r="311" spans="1:6" ht="29">
      <c r="A311" s="157" t="s">
        <v>31</v>
      </c>
      <c r="B311" s="158">
        <v>1</v>
      </c>
      <c r="C311" s="531">
        <v>22</v>
      </c>
      <c r="D311" s="531">
        <f t="shared" si="3"/>
        <v>0.875</v>
      </c>
      <c r="E311" s="531">
        <v>0.25</v>
      </c>
    </row>
    <row r="312" spans="1:6">
      <c r="A312" s="157"/>
      <c r="B312" s="158"/>
    </row>
    <row r="313" spans="1:6" ht="26">
      <c r="A313" s="683" t="s">
        <v>18</v>
      </c>
      <c r="B313" s="158">
        <v>21</v>
      </c>
      <c r="C313" s="531">
        <v>22</v>
      </c>
      <c r="D313" s="531">
        <f t="shared" ref="D313:D333" si="4">B313-E313/2</f>
        <v>20.875</v>
      </c>
      <c r="E313" s="531">
        <v>0.25</v>
      </c>
      <c r="F313" s="688">
        <v>12.1</v>
      </c>
    </row>
    <row r="314" spans="1:6">
      <c r="A314" s="683" t="s">
        <v>34</v>
      </c>
      <c r="B314" s="158">
        <v>20</v>
      </c>
      <c r="C314" s="531">
        <v>22</v>
      </c>
      <c r="D314" s="531">
        <f t="shared" si="4"/>
        <v>19.875</v>
      </c>
      <c r="E314" s="531">
        <v>0.25</v>
      </c>
    </row>
    <row r="315" spans="1:6">
      <c r="A315" s="683" t="s">
        <v>21</v>
      </c>
      <c r="B315" s="158">
        <v>19</v>
      </c>
      <c r="C315" s="531">
        <v>22</v>
      </c>
      <c r="D315" s="531">
        <f t="shared" si="4"/>
        <v>18.875</v>
      </c>
      <c r="E315" s="531">
        <v>0.25</v>
      </c>
    </row>
    <row r="316" spans="1:6">
      <c r="A316" s="683" t="s">
        <v>27</v>
      </c>
      <c r="B316" s="158">
        <v>18</v>
      </c>
      <c r="C316" s="531">
        <v>22</v>
      </c>
      <c r="D316" s="531">
        <f t="shared" si="4"/>
        <v>17.875</v>
      </c>
      <c r="E316" s="531">
        <v>0.25</v>
      </c>
    </row>
    <row r="317" spans="1:6">
      <c r="A317" s="683" t="s">
        <v>31</v>
      </c>
      <c r="B317" s="158">
        <v>17</v>
      </c>
      <c r="C317" s="531">
        <v>22</v>
      </c>
      <c r="D317" s="531">
        <f t="shared" si="4"/>
        <v>16.875</v>
      </c>
      <c r="E317" s="531">
        <v>0.25</v>
      </c>
    </row>
    <row r="318" spans="1:6">
      <c r="A318" s="683" t="s">
        <v>19</v>
      </c>
      <c r="B318" s="158">
        <v>16</v>
      </c>
      <c r="C318" s="531">
        <v>22</v>
      </c>
      <c r="D318" s="531">
        <f t="shared" si="4"/>
        <v>15.875</v>
      </c>
      <c r="E318" s="531">
        <v>0.25</v>
      </c>
    </row>
    <row r="319" spans="1:6">
      <c r="A319" s="683" t="s">
        <v>20</v>
      </c>
      <c r="B319" s="158">
        <v>15</v>
      </c>
      <c r="C319" s="531">
        <v>22</v>
      </c>
      <c r="D319" s="531">
        <f t="shared" si="4"/>
        <v>14.875</v>
      </c>
      <c r="E319" s="531">
        <v>0.25</v>
      </c>
    </row>
    <row r="320" spans="1:6">
      <c r="A320" s="683" t="s">
        <v>29</v>
      </c>
      <c r="B320" s="158">
        <v>14</v>
      </c>
      <c r="C320" s="531">
        <v>22</v>
      </c>
      <c r="D320" s="531">
        <f t="shared" si="4"/>
        <v>13.875</v>
      </c>
      <c r="E320" s="531">
        <v>0.25</v>
      </c>
    </row>
    <row r="321" spans="1:6" ht="26">
      <c r="A321" s="683" t="s">
        <v>26</v>
      </c>
      <c r="B321" s="158">
        <v>13</v>
      </c>
      <c r="C321" s="531">
        <v>22</v>
      </c>
      <c r="D321" s="531">
        <f t="shared" si="4"/>
        <v>12.875</v>
      </c>
      <c r="E321" s="531">
        <v>0.25</v>
      </c>
    </row>
    <row r="322" spans="1:6">
      <c r="A322" s="683" t="s">
        <v>37</v>
      </c>
      <c r="B322" s="158">
        <v>12</v>
      </c>
      <c r="C322" s="531">
        <v>22</v>
      </c>
      <c r="D322" s="531">
        <f t="shared" si="4"/>
        <v>11.875</v>
      </c>
      <c r="E322" s="531">
        <v>0.25</v>
      </c>
    </row>
    <row r="323" spans="1:6" ht="26">
      <c r="A323" s="683" t="s">
        <v>38</v>
      </c>
      <c r="B323" s="158">
        <v>11</v>
      </c>
      <c r="C323" s="531">
        <v>22</v>
      </c>
      <c r="D323" s="531">
        <f t="shared" si="4"/>
        <v>10.875</v>
      </c>
      <c r="E323" s="531">
        <v>0.25</v>
      </c>
    </row>
    <row r="324" spans="1:6">
      <c r="A324" s="683" t="s">
        <v>36</v>
      </c>
      <c r="B324" s="158">
        <v>10</v>
      </c>
      <c r="C324" s="531">
        <v>22</v>
      </c>
      <c r="D324" s="531">
        <f t="shared" si="4"/>
        <v>9.875</v>
      </c>
      <c r="E324" s="531">
        <v>0.25</v>
      </c>
    </row>
    <row r="325" spans="1:6">
      <c r="A325" s="683" t="s">
        <v>28</v>
      </c>
      <c r="B325" s="158">
        <v>9</v>
      </c>
      <c r="C325" s="531">
        <v>22</v>
      </c>
      <c r="D325" s="531">
        <f t="shared" si="4"/>
        <v>8.875</v>
      </c>
      <c r="E325" s="531">
        <v>0.25</v>
      </c>
    </row>
    <row r="326" spans="1:6">
      <c r="A326" s="708" t="s">
        <v>35</v>
      </c>
      <c r="B326" s="158">
        <v>8</v>
      </c>
      <c r="C326" s="531">
        <v>22</v>
      </c>
      <c r="D326" s="531">
        <f t="shared" si="4"/>
        <v>7.875</v>
      </c>
      <c r="E326" s="531">
        <v>0.25</v>
      </c>
    </row>
    <row r="327" spans="1:6">
      <c r="A327" s="683" t="s">
        <v>23</v>
      </c>
      <c r="B327" s="158">
        <v>7</v>
      </c>
      <c r="C327" s="531">
        <v>22</v>
      </c>
      <c r="D327" s="531">
        <f t="shared" si="4"/>
        <v>6.875</v>
      </c>
      <c r="E327" s="531">
        <v>0.25</v>
      </c>
    </row>
    <row r="328" spans="1:6" ht="26">
      <c r="A328" s="683" t="s">
        <v>24</v>
      </c>
      <c r="B328" s="158">
        <v>6</v>
      </c>
      <c r="C328" s="531">
        <v>22</v>
      </c>
      <c r="D328" s="531">
        <f t="shared" si="4"/>
        <v>5.875</v>
      </c>
      <c r="E328" s="531">
        <v>0.25</v>
      </c>
    </row>
    <row r="329" spans="1:6" ht="26">
      <c r="A329" s="683" t="s">
        <v>22</v>
      </c>
      <c r="B329" s="158">
        <v>5</v>
      </c>
      <c r="C329" s="531">
        <v>22</v>
      </c>
      <c r="D329" s="531">
        <f t="shared" si="4"/>
        <v>4.875</v>
      </c>
      <c r="E329" s="531">
        <v>0.25</v>
      </c>
    </row>
    <row r="330" spans="1:6">
      <c r="A330" s="683" t="s">
        <v>25</v>
      </c>
      <c r="B330" s="158">
        <v>4</v>
      </c>
      <c r="C330" s="531">
        <v>22</v>
      </c>
      <c r="D330" s="531">
        <f t="shared" si="4"/>
        <v>3.875</v>
      </c>
      <c r="E330" s="531">
        <v>0.25</v>
      </c>
    </row>
    <row r="331" spans="1:6">
      <c r="A331" s="683" t="s">
        <v>30</v>
      </c>
      <c r="B331" s="158">
        <v>3</v>
      </c>
      <c r="C331" s="531">
        <v>22</v>
      </c>
      <c r="D331" s="531">
        <f t="shared" si="4"/>
        <v>2.875</v>
      </c>
      <c r="E331" s="531">
        <v>0.25</v>
      </c>
    </row>
    <row r="332" spans="1:6">
      <c r="A332" s="683" t="s">
        <v>33</v>
      </c>
      <c r="B332" s="158">
        <v>2</v>
      </c>
      <c r="C332" s="531">
        <v>22</v>
      </c>
      <c r="D332" s="531">
        <f t="shared" si="4"/>
        <v>1.875</v>
      </c>
      <c r="E332" s="531">
        <v>0.25</v>
      </c>
    </row>
    <row r="333" spans="1:6">
      <c r="A333" s="683" t="s">
        <v>32</v>
      </c>
      <c r="B333" s="158">
        <v>1</v>
      </c>
      <c r="C333" s="531">
        <v>22</v>
      </c>
      <c r="D333" s="531">
        <f t="shared" si="4"/>
        <v>0.875</v>
      </c>
      <c r="E333" s="531">
        <v>0.25</v>
      </c>
    </row>
    <row r="334" spans="1:6">
      <c r="A334" s="157"/>
      <c r="B334" s="158"/>
    </row>
    <row r="336" spans="1:6" ht="29">
      <c r="A336" s="157" t="s">
        <v>18</v>
      </c>
      <c r="B336" s="158">
        <v>21</v>
      </c>
      <c r="C336" s="531">
        <v>22</v>
      </c>
      <c r="D336" s="531">
        <f t="shared" ref="D336:D356" si="5">B336-E336/2</f>
        <v>20.875</v>
      </c>
      <c r="E336" s="531">
        <v>0.25</v>
      </c>
      <c r="F336" s="688">
        <v>13.1</v>
      </c>
    </row>
    <row r="337" spans="1:5">
      <c r="A337" s="157" t="s">
        <v>27</v>
      </c>
      <c r="B337" s="158">
        <v>20</v>
      </c>
      <c r="C337" s="531">
        <v>22</v>
      </c>
      <c r="D337" s="531">
        <f t="shared" si="5"/>
        <v>19.875</v>
      </c>
      <c r="E337" s="531">
        <v>0.25</v>
      </c>
    </row>
    <row r="338" spans="1:5">
      <c r="A338" s="157" t="s">
        <v>29</v>
      </c>
      <c r="B338" s="158">
        <v>19</v>
      </c>
      <c r="C338" s="531">
        <v>22</v>
      </c>
      <c r="D338" s="531">
        <f t="shared" si="5"/>
        <v>18.875</v>
      </c>
      <c r="E338" s="531">
        <v>0.25</v>
      </c>
    </row>
    <row r="339" spans="1:5" ht="29">
      <c r="A339" s="157" t="s">
        <v>38</v>
      </c>
      <c r="B339" s="158">
        <v>18</v>
      </c>
      <c r="C339" s="531">
        <v>22</v>
      </c>
      <c r="D339" s="531">
        <f t="shared" si="5"/>
        <v>17.875</v>
      </c>
      <c r="E339" s="531">
        <v>0.25</v>
      </c>
    </row>
    <row r="340" spans="1:5" ht="29">
      <c r="A340" s="157" t="s">
        <v>24</v>
      </c>
      <c r="B340" s="158">
        <v>17</v>
      </c>
      <c r="C340" s="531">
        <v>22</v>
      </c>
      <c r="D340" s="531">
        <f t="shared" si="5"/>
        <v>16.875</v>
      </c>
      <c r="E340" s="531">
        <v>0.25</v>
      </c>
    </row>
    <row r="341" spans="1:5">
      <c r="A341" s="157" t="s">
        <v>37</v>
      </c>
      <c r="B341" s="158">
        <v>16</v>
      </c>
      <c r="C341" s="531">
        <v>22</v>
      </c>
      <c r="D341" s="531">
        <f t="shared" si="5"/>
        <v>15.875</v>
      </c>
      <c r="E341" s="531">
        <v>0.25</v>
      </c>
    </row>
    <row r="342" spans="1:5">
      <c r="A342" s="157" t="s">
        <v>20</v>
      </c>
      <c r="B342" s="158">
        <v>15</v>
      </c>
      <c r="C342" s="531">
        <v>22</v>
      </c>
      <c r="D342" s="531">
        <f t="shared" si="5"/>
        <v>14.875</v>
      </c>
      <c r="E342" s="531">
        <v>0.25</v>
      </c>
    </row>
    <row r="343" spans="1:5">
      <c r="A343" s="157" t="s">
        <v>19</v>
      </c>
      <c r="B343" s="158">
        <v>14</v>
      </c>
      <c r="C343" s="531">
        <v>22</v>
      </c>
      <c r="D343" s="531">
        <f t="shared" si="5"/>
        <v>13.875</v>
      </c>
      <c r="E343" s="531">
        <v>0.25</v>
      </c>
    </row>
    <row r="344" spans="1:5">
      <c r="A344" s="157" t="s">
        <v>30</v>
      </c>
      <c r="B344" s="158">
        <v>13</v>
      </c>
      <c r="C344" s="531">
        <v>22</v>
      </c>
      <c r="D344" s="531">
        <f t="shared" si="5"/>
        <v>12.875</v>
      </c>
      <c r="E344" s="531">
        <v>0.25</v>
      </c>
    </row>
    <row r="345" spans="1:5">
      <c r="A345" s="157" t="s">
        <v>35</v>
      </c>
      <c r="B345" s="158">
        <v>12</v>
      </c>
      <c r="C345" s="531">
        <v>22</v>
      </c>
      <c r="D345" s="531">
        <f t="shared" si="5"/>
        <v>11.875</v>
      </c>
      <c r="E345" s="531">
        <v>0.25</v>
      </c>
    </row>
    <row r="346" spans="1:5" ht="29">
      <c r="A346" s="157" t="s">
        <v>26</v>
      </c>
      <c r="B346" s="158">
        <v>11</v>
      </c>
      <c r="C346" s="531">
        <v>22</v>
      </c>
      <c r="D346" s="531">
        <f t="shared" si="5"/>
        <v>10.875</v>
      </c>
      <c r="E346" s="531">
        <v>0.25</v>
      </c>
    </row>
    <row r="347" spans="1:5">
      <c r="A347" s="157" t="s">
        <v>36</v>
      </c>
      <c r="B347" s="158">
        <v>10</v>
      </c>
      <c r="C347" s="531">
        <v>22</v>
      </c>
      <c r="D347" s="531">
        <f t="shared" si="5"/>
        <v>9.875</v>
      </c>
      <c r="E347" s="531">
        <v>0.25</v>
      </c>
    </row>
    <row r="348" spans="1:5">
      <c r="A348" s="157" t="s">
        <v>28</v>
      </c>
      <c r="B348" s="158">
        <v>9</v>
      </c>
      <c r="C348" s="531">
        <v>22</v>
      </c>
      <c r="D348" s="531">
        <f t="shared" si="5"/>
        <v>8.875</v>
      </c>
      <c r="E348" s="531">
        <v>0.25</v>
      </c>
    </row>
    <row r="349" spans="1:5" ht="29">
      <c r="A349" s="157" t="s">
        <v>25</v>
      </c>
      <c r="B349" s="158">
        <v>8</v>
      </c>
      <c r="C349" s="531">
        <v>22</v>
      </c>
      <c r="D349" s="531">
        <f t="shared" si="5"/>
        <v>7.875</v>
      </c>
      <c r="E349" s="531">
        <v>0.25</v>
      </c>
    </row>
    <row r="350" spans="1:5" ht="29">
      <c r="A350" s="157" t="s">
        <v>22</v>
      </c>
      <c r="B350" s="158">
        <v>7</v>
      </c>
      <c r="C350" s="531">
        <v>22</v>
      </c>
      <c r="D350" s="531">
        <f t="shared" si="5"/>
        <v>6.875</v>
      </c>
      <c r="E350" s="531">
        <v>0.25</v>
      </c>
    </row>
    <row r="351" spans="1:5">
      <c r="A351" s="157" t="s">
        <v>23</v>
      </c>
      <c r="B351" s="158">
        <v>6</v>
      </c>
      <c r="C351" s="531">
        <v>22</v>
      </c>
      <c r="D351" s="531">
        <f t="shared" si="5"/>
        <v>5.875</v>
      </c>
      <c r="E351" s="531">
        <v>0.25</v>
      </c>
    </row>
    <row r="352" spans="1:5">
      <c r="A352" s="157" t="s">
        <v>32</v>
      </c>
      <c r="B352" s="158">
        <v>5</v>
      </c>
      <c r="C352" s="531">
        <v>22</v>
      </c>
      <c r="D352" s="531">
        <f t="shared" si="5"/>
        <v>4.875</v>
      </c>
      <c r="E352" s="531">
        <v>0.25</v>
      </c>
    </row>
    <row r="353" spans="1:6">
      <c r="A353" s="157" t="s">
        <v>33</v>
      </c>
      <c r="B353" s="158">
        <v>4</v>
      </c>
      <c r="C353" s="531">
        <v>22</v>
      </c>
      <c r="D353" s="531">
        <f t="shared" si="5"/>
        <v>3.875</v>
      </c>
      <c r="E353" s="531">
        <v>0.25</v>
      </c>
    </row>
    <row r="354" spans="1:6">
      <c r="A354" s="157" t="s">
        <v>21</v>
      </c>
      <c r="B354" s="158">
        <v>3</v>
      </c>
      <c r="C354" s="531">
        <v>22</v>
      </c>
      <c r="D354" s="531">
        <f t="shared" si="5"/>
        <v>2.875</v>
      </c>
      <c r="E354" s="531">
        <v>0.25</v>
      </c>
    </row>
    <row r="355" spans="1:6" ht="29">
      <c r="A355" s="157" t="s">
        <v>31</v>
      </c>
      <c r="B355" s="158">
        <v>2</v>
      </c>
      <c r="C355" s="531">
        <v>22</v>
      </c>
      <c r="D355" s="531">
        <f t="shared" si="5"/>
        <v>1.875</v>
      </c>
      <c r="E355" s="531">
        <v>0.25</v>
      </c>
    </row>
    <row r="356" spans="1:6">
      <c r="A356" s="157" t="s">
        <v>34</v>
      </c>
      <c r="B356" s="158">
        <v>1</v>
      </c>
      <c r="C356" s="531">
        <v>22</v>
      </c>
      <c r="D356" s="531">
        <f t="shared" si="5"/>
        <v>0.875</v>
      </c>
      <c r="E356" s="531">
        <v>0.25</v>
      </c>
    </row>
    <row r="358" spans="1:6" ht="29">
      <c r="A358" s="157" t="s">
        <v>18</v>
      </c>
      <c r="B358" s="158">
        <v>21</v>
      </c>
      <c r="C358" s="531">
        <v>22</v>
      </c>
      <c r="D358" s="531">
        <f t="shared" ref="D358:D378" si="6">B358-E358/2</f>
        <v>20.875</v>
      </c>
      <c r="E358" s="531">
        <v>0.25</v>
      </c>
      <c r="F358" s="688">
        <v>14.2</v>
      </c>
    </row>
    <row r="359" spans="1:6">
      <c r="A359" s="157" t="s">
        <v>23</v>
      </c>
      <c r="B359" s="158">
        <v>20</v>
      </c>
      <c r="C359" s="531">
        <v>22</v>
      </c>
      <c r="D359" s="531">
        <f t="shared" si="6"/>
        <v>19.875</v>
      </c>
      <c r="E359" s="531">
        <v>0.25</v>
      </c>
    </row>
    <row r="360" spans="1:6">
      <c r="A360" s="157" t="s">
        <v>33</v>
      </c>
      <c r="B360" s="158">
        <v>19</v>
      </c>
      <c r="C360" s="531">
        <v>22</v>
      </c>
      <c r="D360" s="531">
        <f t="shared" si="6"/>
        <v>18.875</v>
      </c>
      <c r="E360" s="531">
        <v>0.25</v>
      </c>
    </row>
    <row r="361" spans="1:6" ht="29">
      <c r="A361" s="157" t="s">
        <v>38</v>
      </c>
      <c r="B361" s="158">
        <v>18</v>
      </c>
      <c r="C361" s="531">
        <v>22</v>
      </c>
      <c r="D361" s="531">
        <f t="shared" si="6"/>
        <v>17.875</v>
      </c>
      <c r="E361" s="531">
        <v>0.25</v>
      </c>
    </row>
    <row r="362" spans="1:6">
      <c r="A362" s="157" t="s">
        <v>36</v>
      </c>
      <c r="B362" s="158">
        <v>17</v>
      </c>
      <c r="C362" s="531">
        <v>22</v>
      </c>
      <c r="D362" s="531">
        <f t="shared" si="6"/>
        <v>16.875</v>
      </c>
      <c r="E362" s="531">
        <v>0.25</v>
      </c>
    </row>
    <row r="363" spans="1:6">
      <c r="A363" s="157" t="s">
        <v>19</v>
      </c>
      <c r="B363" s="158">
        <v>16</v>
      </c>
      <c r="C363" s="531">
        <v>22</v>
      </c>
      <c r="D363" s="531">
        <f t="shared" si="6"/>
        <v>15.875</v>
      </c>
      <c r="E363" s="531">
        <v>0.25</v>
      </c>
    </row>
    <row r="364" spans="1:6" ht="29">
      <c r="A364" s="157" t="s">
        <v>25</v>
      </c>
      <c r="B364" s="158">
        <v>15</v>
      </c>
      <c r="C364" s="531">
        <v>22</v>
      </c>
      <c r="D364" s="531">
        <f t="shared" si="6"/>
        <v>14.875</v>
      </c>
      <c r="E364" s="531">
        <v>0.25</v>
      </c>
    </row>
    <row r="365" spans="1:6">
      <c r="A365" s="157" t="s">
        <v>21</v>
      </c>
      <c r="B365" s="158">
        <v>14</v>
      </c>
      <c r="C365" s="531">
        <v>22</v>
      </c>
      <c r="D365" s="531">
        <f t="shared" si="6"/>
        <v>13.875</v>
      </c>
      <c r="E365" s="531">
        <v>0.25</v>
      </c>
    </row>
    <row r="366" spans="1:6" ht="29">
      <c r="A366" s="157" t="s">
        <v>26</v>
      </c>
      <c r="B366" s="158">
        <v>13</v>
      </c>
      <c r="C366" s="531">
        <v>22</v>
      </c>
      <c r="D366" s="531">
        <f t="shared" si="6"/>
        <v>12.875</v>
      </c>
      <c r="E366" s="531">
        <v>0.25</v>
      </c>
    </row>
    <row r="367" spans="1:6">
      <c r="A367" s="157" t="s">
        <v>37</v>
      </c>
      <c r="B367" s="158">
        <v>12</v>
      </c>
      <c r="C367" s="531">
        <v>22</v>
      </c>
      <c r="D367" s="531">
        <f t="shared" si="6"/>
        <v>11.875</v>
      </c>
      <c r="E367" s="531">
        <v>0.25</v>
      </c>
    </row>
    <row r="368" spans="1:6" ht="29">
      <c r="A368" s="157" t="s">
        <v>24</v>
      </c>
      <c r="B368" s="158">
        <v>11</v>
      </c>
      <c r="C368" s="531">
        <v>22</v>
      </c>
      <c r="D368" s="531">
        <f t="shared" si="6"/>
        <v>10.875</v>
      </c>
      <c r="E368" s="531">
        <v>0.25</v>
      </c>
    </row>
    <row r="369" spans="1:6">
      <c r="A369" s="157" t="s">
        <v>30</v>
      </c>
      <c r="B369" s="158">
        <v>10</v>
      </c>
      <c r="C369" s="531">
        <v>22</v>
      </c>
      <c r="D369" s="531">
        <f t="shared" si="6"/>
        <v>9.875</v>
      </c>
      <c r="E369" s="531">
        <v>0.25</v>
      </c>
    </row>
    <row r="370" spans="1:6">
      <c r="A370" s="157" t="s">
        <v>35</v>
      </c>
      <c r="B370" s="158">
        <v>9</v>
      </c>
      <c r="C370" s="531">
        <v>22</v>
      </c>
      <c r="D370" s="531">
        <f t="shared" si="6"/>
        <v>8.875</v>
      </c>
      <c r="E370" s="531">
        <v>0.25</v>
      </c>
    </row>
    <row r="371" spans="1:6">
      <c r="A371" s="157" t="s">
        <v>20</v>
      </c>
      <c r="B371" s="158">
        <v>8</v>
      </c>
      <c r="C371" s="531">
        <v>22</v>
      </c>
      <c r="D371" s="531">
        <f t="shared" si="6"/>
        <v>7.875</v>
      </c>
      <c r="E371" s="531">
        <v>0.25</v>
      </c>
    </row>
    <row r="372" spans="1:6">
      <c r="A372" s="157" t="s">
        <v>34</v>
      </c>
      <c r="B372" s="158">
        <v>7</v>
      </c>
      <c r="C372" s="531">
        <v>22</v>
      </c>
      <c r="D372" s="531">
        <f t="shared" si="6"/>
        <v>6.875</v>
      </c>
      <c r="E372" s="531">
        <v>0.25</v>
      </c>
    </row>
    <row r="373" spans="1:6">
      <c r="A373" s="157" t="s">
        <v>28</v>
      </c>
      <c r="B373" s="158">
        <v>6</v>
      </c>
      <c r="C373" s="531">
        <v>22</v>
      </c>
      <c r="D373" s="531">
        <f t="shared" si="6"/>
        <v>5.875</v>
      </c>
      <c r="E373" s="531">
        <v>0.25</v>
      </c>
    </row>
    <row r="374" spans="1:6">
      <c r="A374" s="157" t="s">
        <v>27</v>
      </c>
      <c r="B374" s="158">
        <v>5</v>
      </c>
      <c r="C374" s="531">
        <v>22</v>
      </c>
      <c r="D374" s="531">
        <f t="shared" si="6"/>
        <v>4.875</v>
      </c>
      <c r="E374" s="531">
        <v>0.25</v>
      </c>
    </row>
    <row r="375" spans="1:6" ht="29">
      <c r="A375" s="157" t="s">
        <v>22</v>
      </c>
      <c r="B375" s="158">
        <v>4</v>
      </c>
      <c r="C375" s="531">
        <v>22</v>
      </c>
      <c r="D375" s="531">
        <f t="shared" si="6"/>
        <v>3.875</v>
      </c>
      <c r="E375" s="531">
        <v>0.25</v>
      </c>
    </row>
    <row r="376" spans="1:6" ht="29">
      <c r="A376" s="157" t="s">
        <v>31</v>
      </c>
      <c r="B376" s="158">
        <v>3</v>
      </c>
      <c r="C376" s="531">
        <v>22</v>
      </c>
      <c r="D376" s="531">
        <f t="shared" si="6"/>
        <v>2.875</v>
      </c>
      <c r="E376" s="531">
        <v>0.25</v>
      </c>
    </row>
    <row r="377" spans="1:6">
      <c r="A377" s="157" t="s">
        <v>29</v>
      </c>
      <c r="B377" s="158">
        <v>2</v>
      </c>
      <c r="C377" s="531">
        <v>22</v>
      </c>
      <c r="D377" s="531">
        <f t="shared" si="6"/>
        <v>1.875</v>
      </c>
      <c r="E377" s="531">
        <v>0.25</v>
      </c>
    </row>
    <row r="378" spans="1:6">
      <c r="A378" s="157" t="s">
        <v>32</v>
      </c>
      <c r="B378" s="158">
        <v>1</v>
      </c>
      <c r="C378" s="531">
        <v>22</v>
      </c>
      <c r="D378" s="531">
        <f t="shared" si="6"/>
        <v>0.875</v>
      </c>
      <c r="E378" s="531">
        <v>0.25</v>
      </c>
    </row>
    <row r="380" spans="1:6">
      <c r="A380" s="157" t="s">
        <v>23</v>
      </c>
      <c r="B380" s="158">
        <v>21</v>
      </c>
      <c r="C380" s="531">
        <v>22</v>
      </c>
      <c r="D380" s="531">
        <f t="shared" ref="D380:D400" si="7">B380-E380/2</f>
        <v>20.875</v>
      </c>
      <c r="E380" s="531">
        <v>0.25</v>
      </c>
      <c r="F380" s="688">
        <v>14.6</v>
      </c>
    </row>
    <row r="381" spans="1:6">
      <c r="A381" s="157" t="s">
        <v>33</v>
      </c>
      <c r="B381" s="158">
        <v>20</v>
      </c>
      <c r="C381" s="531">
        <v>22</v>
      </c>
      <c r="D381" s="531">
        <f t="shared" si="7"/>
        <v>19.875</v>
      </c>
      <c r="E381" s="531">
        <v>0.25</v>
      </c>
    </row>
    <row r="382" spans="1:6" ht="29">
      <c r="A382" s="157" t="s">
        <v>24</v>
      </c>
      <c r="B382" s="158">
        <v>19</v>
      </c>
      <c r="C382" s="531">
        <v>22</v>
      </c>
      <c r="D382" s="531">
        <f t="shared" si="7"/>
        <v>18.875</v>
      </c>
      <c r="E382" s="531">
        <v>0.25</v>
      </c>
    </row>
    <row r="383" spans="1:6" ht="29">
      <c r="A383" s="157" t="s">
        <v>25</v>
      </c>
      <c r="B383" s="158">
        <v>18</v>
      </c>
      <c r="C383" s="531">
        <v>22</v>
      </c>
      <c r="D383" s="531">
        <f t="shared" si="7"/>
        <v>17.875</v>
      </c>
      <c r="E383" s="531">
        <v>0.25</v>
      </c>
    </row>
    <row r="384" spans="1:6">
      <c r="A384" s="157" t="s">
        <v>27</v>
      </c>
      <c r="B384" s="158">
        <v>17</v>
      </c>
      <c r="C384" s="531">
        <v>22</v>
      </c>
      <c r="D384" s="531">
        <f t="shared" si="7"/>
        <v>16.875</v>
      </c>
      <c r="E384" s="531">
        <v>0.25</v>
      </c>
    </row>
    <row r="385" spans="1:5">
      <c r="A385" s="157" t="s">
        <v>19</v>
      </c>
      <c r="B385" s="158">
        <v>16</v>
      </c>
      <c r="C385" s="531">
        <v>22</v>
      </c>
      <c r="D385" s="531">
        <f t="shared" si="7"/>
        <v>15.875</v>
      </c>
      <c r="E385" s="531">
        <v>0.25</v>
      </c>
    </row>
    <row r="386" spans="1:5" ht="29">
      <c r="A386" s="157" t="s">
        <v>18</v>
      </c>
      <c r="B386" s="158">
        <v>15</v>
      </c>
      <c r="C386" s="531">
        <v>22</v>
      </c>
      <c r="D386" s="531">
        <f t="shared" si="7"/>
        <v>14.875</v>
      </c>
      <c r="E386" s="531">
        <v>0.25</v>
      </c>
    </row>
    <row r="387" spans="1:5" ht="29">
      <c r="A387" s="157" t="s">
        <v>22</v>
      </c>
      <c r="B387" s="158">
        <v>14</v>
      </c>
      <c r="C387" s="531">
        <v>22</v>
      </c>
      <c r="D387" s="531">
        <f t="shared" si="7"/>
        <v>13.875</v>
      </c>
      <c r="E387" s="531">
        <v>0.25</v>
      </c>
    </row>
    <row r="388" spans="1:5">
      <c r="A388" s="157" t="s">
        <v>30</v>
      </c>
      <c r="B388" s="158">
        <v>13</v>
      </c>
      <c r="C388" s="531">
        <v>22</v>
      </c>
      <c r="D388" s="531">
        <f t="shared" si="7"/>
        <v>12.875</v>
      </c>
      <c r="E388" s="531">
        <v>0.25</v>
      </c>
    </row>
    <row r="389" spans="1:5">
      <c r="A389" s="157" t="s">
        <v>28</v>
      </c>
      <c r="B389" s="158">
        <v>12</v>
      </c>
      <c r="C389" s="531">
        <v>22</v>
      </c>
      <c r="D389" s="531">
        <f t="shared" si="7"/>
        <v>11.875</v>
      </c>
      <c r="E389" s="531">
        <v>0.25</v>
      </c>
    </row>
    <row r="390" spans="1:5">
      <c r="A390" s="157" t="s">
        <v>37</v>
      </c>
      <c r="B390" s="158">
        <v>11</v>
      </c>
      <c r="C390" s="531">
        <v>22</v>
      </c>
      <c r="D390" s="531">
        <f t="shared" si="7"/>
        <v>10.875</v>
      </c>
      <c r="E390" s="531">
        <v>0.25</v>
      </c>
    </row>
    <row r="391" spans="1:5">
      <c r="A391" s="157" t="s">
        <v>34</v>
      </c>
      <c r="B391" s="158">
        <v>10</v>
      </c>
      <c r="C391" s="531">
        <v>22</v>
      </c>
      <c r="D391" s="531">
        <f t="shared" si="7"/>
        <v>9.875</v>
      </c>
      <c r="E391" s="531">
        <v>0.25</v>
      </c>
    </row>
    <row r="392" spans="1:5">
      <c r="A392" s="157" t="s">
        <v>21</v>
      </c>
      <c r="B392" s="158">
        <v>9</v>
      </c>
      <c r="C392" s="531">
        <v>22</v>
      </c>
      <c r="D392" s="531">
        <f t="shared" si="7"/>
        <v>8.875</v>
      </c>
      <c r="E392" s="531">
        <v>0.25</v>
      </c>
    </row>
    <row r="393" spans="1:5" ht="29">
      <c r="A393" s="157" t="s">
        <v>31</v>
      </c>
      <c r="B393" s="158">
        <v>8</v>
      </c>
      <c r="C393" s="531">
        <v>22</v>
      </c>
      <c r="D393" s="531">
        <f t="shared" si="7"/>
        <v>7.875</v>
      </c>
      <c r="E393" s="531">
        <v>0.25</v>
      </c>
    </row>
    <row r="394" spans="1:5">
      <c r="A394" s="157" t="s">
        <v>20</v>
      </c>
      <c r="B394" s="158">
        <v>7</v>
      </c>
      <c r="C394" s="531">
        <v>22</v>
      </c>
      <c r="D394" s="531">
        <f t="shared" si="7"/>
        <v>6.875</v>
      </c>
      <c r="E394" s="531">
        <v>0.25</v>
      </c>
    </row>
    <row r="395" spans="1:5">
      <c r="A395" s="157" t="s">
        <v>35</v>
      </c>
      <c r="B395" s="158">
        <v>6</v>
      </c>
      <c r="C395" s="531">
        <v>22</v>
      </c>
      <c r="D395" s="531">
        <f t="shared" si="7"/>
        <v>5.875</v>
      </c>
      <c r="E395" s="531">
        <v>0.25</v>
      </c>
    </row>
    <row r="396" spans="1:5" ht="29">
      <c r="A396" s="157" t="s">
        <v>26</v>
      </c>
      <c r="B396" s="158">
        <v>5</v>
      </c>
      <c r="C396" s="531">
        <v>22</v>
      </c>
      <c r="D396" s="531">
        <f t="shared" si="7"/>
        <v>4.875</v>
      </c>
      <c r="E396" s="531">
        <v>0.25</v>
      </c>
    </row>
    <row r="397" spans="1:5">
      <c r="A397" s="157" t="s">
        <v>36</v>
      </c>
      <c r="B397" s="158">
        <v>4</v>
      </c>
      <c r="C397" s="531">
        <v>22</v>
      </c>
      <c r="D397" s="531">
        <f t="shared" si="7"/>
        <v>3.875</v>
      </c>
      <c r="E397" s="531">
        <v>0.25</v>
      </c>
    </row>
    <row r="398" spans="1:5" ht="29">
      <c r="A398" s="157" t="s">
        <v>38</v>
      </c>
      <c r="B398" s="158">
        <v>3</v>
      </c>
      <c r="C398" s="531">
        <v>22</v>
      </c>
      <c r="D398" s="531">
        <f t="shared" si="7"/>
        <v>2.875</v>
      </c>
      <c r="E398" s="531">
        <v>0.25</v>
      </c>
    </row>
    <row r="399" spans="1:5">
      <c r="A399" s="157" t="s">
        <v>32</v>
      </c>
      <c r="B399" s="158">
        <v>2</v>
      </c>
      <c r="C399" s="531">
        <v>22</v>
      </c>
      <c r="D399" s="531">
        <f t="shared" si="7"/>
        <v>1.875</v>
      </c>
      <c r="E399" s="531">
        <v>0.25</v>
      </c>
    </row>
    <row r="400" spans="1:5">
      <c r="A400" s="157" t="s">
        <v>29</v>
      </c>
      <c r="B400" s="158">
        <v>1</v>
      </c>
      <c r="C400" s="531">
        <v>22</v>
      </c>
      <c r="D400" s="531">
        <f t="shared" si="7"/>
        <v>0.875</v>
      </c>
      <c r="E400" s="531">
        <v>0.25</v>
      </c>
    </row>
    <row r="404" spans="1:6">
      <c r="A404" s="664" t="s">
        <v>34</v>
      </c>
      <c r="B404" s="158">
        <v>21</v>
      </c>
      <c r="C404" s="531">
        <v>22</v>
      </c>
      <c r="D404" s="531">
        <f t="shared" ref="D404:D424" si="8">B404-E404/2</f>
        <v>20.875</v>
      </c>
      <c r="E404" s="531">
        <v>0.25</v>
      </c>
      <c r="F404" s="688">
        <v>15.1</v>
      </c>
    </row>
    <row r="405" spans="1:6">
      <c r="A405" s="664" t="s">
        <v>31</v>
      </c>
      <c r="B405" s="158">
        <v>20</v>
      </c>
      <c r="C405" s="531">
        <v>22</v>
      </c>
      <c r="D405" s="531">
        <f t="shared" si="8"/>
        <v>19.875</v>
      </c>
      <c r="E405" s="531">
        <v>0.25</v>
      </c>
    </row>
    <row r="406" spans="1:6">
      <c r="A406" s="664" t="s">
        <v>27</v>
      </c>
      <c r="B406" s="158">
        <v>19</v>
      </c>
      <c r="C406" s="531">
        <v>22</v>
      </c>
      <c r="D406" s="531">
        <f t="shared" si="8"/>
        <v>18.875</v>
      </c>
      <c r="E406" s="531">
        <v>0.25</v>
      </c>
    </row>
    <row r="407" spans="1:6" ht="26">
      <c r="A407" s="664" t="s">
        <v>18</v>
      </c>
      <c r="B407" s="158">
        <v>18</v>
      </c>
      <c r="C407" s="531">
        <v>22</v>
      </c>
      <c r="D407" s="531">
        <f t="shared" si="8"/>
        <v>17.875</v>
      </c>
      <c r="E407" s="531">
        <v>0.25</v>
      </c>
    </row>
    <row r="408" spans="1:6">
      <c r="A408" s="664" t="s">
        <v>21</v>
      </c>
      <c r="B408" s="158">
        <v>17</v>
      </c>
      <c r="C408" s="531">
        <v>22</v>
      </c>
      <c r="D408" s="531">
        <f t="shared" si="8"/>
        <v>16.875</v>
      </c>
      <c r="E408" s="531">
        <v>0.25</v>
      </c>
    </row>
    <row r="409" spans="1:6" ht="26">
      <c r="A409" s="664" t="s">
        <v>38</v>
      </c>
      <c r="B409" s="158">
        <v>16</v>
      </c>
      <c r="C409" s="531">
        <v>22</v>
      </c>
      <c r="D409" s="531">
        <f t="shared" si="8"/>
        <v>15.875</v>
      </c>
      <c r="E409" s="531">
        <v>0.25</v>
      </c>
    </row>
    <row r="410" spans="1:6">
      <c r="A410" s="709" t="s">
        <v>35</v>
      </c>
      <c r="B410" s="158">
        <v>15</v>
      </c>
      <c r="C410" s="531">
        <v>22</v>
      </c>
      <c r="D410" s="531">
        <f t="shared" si="8"/>
        <v>14.875</v>
      </c>
      <c r="E410" s="531">
        <v>0.25</v>
      </c>
    </row>
    <row r="411" spans="1:6" ht="26">
      <c r="A411" s="664" t="s">
        <v>26</v>
      </c>
      <c r="B411" s="158">
        <v>14</v>
      </c>
      <c r="C411" s="531">
        <v>22</v>
      </c>
      <c r="D411" s="531">
        <f t="shared" si="8"/>
        <v>13.875</v>
      </c>
      <c r="E411" s="531">
        <v>0.25</v>
      </c>
    </row>
    <row r="412" spans="1:6">
      <c r="A412" s="664" t="s">
        <v>20</v>
      </c>
      <c r="B412" s="158">
        <v>13</v>
      </c>
      <c r="C412" s="531">
        <v>22</v>
      </c>
      <c r="D412" s="531">
        <f t="shared" si="8"/>
        <v>12.875</v>
      </c>
      <c r="E412" s="531">
        <v>0.25</v>
      </c>
    </row>
    <row r="413" spans="1:6">
      <c r="A413" s="664" t="s">
        <v>29</v>
      </c>
      <c r="B413" s="158">
        <v>12</v>
      </c>
      <c r="C413" s="531">
        <v>22</v>
      </c>
      <c r="D413" s="531">
        <f t="shared" si="8"/>
        <v>11.875</v>
      </c>
      <c r="E413" s="531">
        <v>0.25</v>
      </c>
    </row>
    <row r="414" spans="1:6">
      <c r="A414" s="664" t="s">
        <v>36</v>
      </c>
      <c r="B414" s="158">
        <v>11</v>
      </c>
      <c r="C414" s="531">
        <v>22</v>
      </c>
      <c r="D414" s="531">
        <f t="shared" si="8"/>
        <v>10.875</v>
      </c>
      <c r="E414" s="531">
        <v>0.25</v>
      </c>
    </row>
    <row r="415" spans="1:6">
      <c r="A415" s="664" t="s">
        <v>19</v>
      </c>
      <c r="B415" s="158">
        <v>10</v>
      </c>
      <c r="C415" s="531">
        <v>22</v>
      </c>
      <c r="D415" s="531">
        <f t="shared" si="8"/>
        <v>9.875</v>
      </c>
      <c r="E415" s="531">
        <v>0.25</v>
      </c>
    </row>
    <row r="416" spans="1:6" ht="26">
      <c r="A416" s="664" t="s">
        <v>22</v>
      </c>
      <c r="B416" s="158">
        <v>9</v>
      </c>
      <c r="C416" s="531">
        <v>22</v>
      </c>
      <c r="D416" s="531">
        <f t="shared" si="8"/>
        <v>8.875</v>
      </c>
      <c r="E416" s="531">
        <v>0.25</v>
      </c>
    </row>
    <row r="417" spans="1:6">
      <c r="A417" s="668" t="s">
        <v>37</v>
      </c>
      <c r="B417" s="158">
        <v>8</v>
      </c>
      <c r="C417" s="531">
        <v>22</v>
      </c>
      <c r="D417" s="531">
        <f t="shared" si="8"/>
        <v>7.875</v>
      </c>
      <c r="E417" s="531">
        <v>0.25</v>
      </c>
    </row>
    <row r="418" spans="1:6">
      <c r="A418" s="664" t="s">
        <v>30</v>
      </c>
      <c r="B418" s="158">
        <v>7</v>
      </c>
      <c r="C418" s="531">
        <v>22</v>
      </c>
      <c r="D418" s="531">
        <f t="shared" si="8"/>
        <v>6.875</v>
      </c>
      <c r="E418" s="531">
        <v>0.25</v>
      </c>
    </row>
    <row r="419" spans="1:6">
      <c r="A419" s="664" t="s">
        <v>32</v>
      </c>
      <c r="B419" s="158">
        <v>6</v>
      </c>
      <c r="C419" s="531">
        <v>22</v>
      </c>
      <c r="D419" s="531">
        <f t="shared" si="8"/>
        <v>5.875</v>
      </c>
      <c r="E419" s="531">
        <v>0.25</v>
      </c>
    </row>
    <row r="420" spans="1:6">
      <c r="A420" s="664" t="s">
        <v>28</v>
      </c>
      <c r="B420" s="158">
        <v>5</v>
      </c>
      <c r="C420" s="531">
        <v>22</v>
      </c>
      <c r="D420" s="531">
        <f t="shared" si="8"/>
        <v>4.875</v>
      </c>
      <c r="E420" s="531">
        <v>0.25</v>
      </c>
    </row>
    <row r="421" spans="1:6" ht="26">
      <c r="A421" s="664" t="s">
        <v>24</v>
      </c>
      <c r="B421" s="158">
        <v>4</v>
      </c>
      <c r="C421" s="531">
        <v>22</v>
      </c>
      <c r="D421" s="531">
        <f t="shared" si="8"/>
        <v>3.875</v>
      </c>
      <c r="E421" s="531">
        <v>0.25</v>
      </c>
    </row>
    <row r="422" spans="1:6">
      <c r="A422" s="664" t="s">
        <v>25</v>
      </c>
      <c r="B422" s="158">
        <v>3</v>
      </c>
      <c r="C422" s="531">
        <v>22</v>
      </c>
      <c r="D422" s="531">
        <f t="shared" si="8"/>
        <v>2.875</v>
      </c>
      <c r="E422" s="531">
        <v>0.25</v>
      </c>
    </row>
    <row r="423" spans="1:6">
      <c r="A423" s="664" t="s">
        <v>33</v>
      </c>
      <c r="B423" s="158">
        <v>2</v>
      </c>
      <c r="C423" s="531">
        <v>22</v>
      </c>
      <c r="D423" s="531">
        <f t="shared" si="8"/>
        <v>1.875</v>
      </c>
      <c r="E423" s="531">
        <v>0.25</v>
      </c>
    </row>
    <row r="424" spans="1:6">
      <c r="A424" s="664" t="s">
        <v>23</v>
      </c>
      <c r="B424" s="158">
        <v>1</v>
      </c>
      <c r="C424" s="531">
        <v>22</v>
      </c>
      <c r="D424" s="531">
        <f t="shared" si="8"/>
        <v>0.875</v>
      </c>
      <c r="E424" s="531">
        <v>0.25</v>
      </c>
    </row>
    <row r="426" spans="1:6">
      <c r="A426" s="157" t="s">
        <v>34</v>
      </c>
      <c r="B426" s="158">
        <v>21</v>
      </c>
      <c r="C426" s="531">
        <v>22</v>
      </c>
      <c r="D426" s="531">
        <f t="shared" ref="D426:D446" si="9">B426-E426/2</f>
        <v>20.875</v>
      </c>
      <c r="E426" s="531">
        <v>0.25</v>
      </c>
      <c r="F426" s="688">
        <v>15.2</v>
      </c>
    </row>
    <row r="427" spans="1:6" ht="29">
      <c r="A427" s="157" t="s">
        <v>31</v>
      </c>
      <c r="B427" s="158">
        <v>20</v>
      </c>
      <c r="C427" s="531">
        <v>22</v>
      </c>
      <c r="D427" s="531">
        <f t="shared" si="9"/>
        <v>19.875</v>
      </c>
      <c r="E427" s="531">
        <v>0.25</v>
      </c>
    </row>
    <row r="428" spans="1:6">
      <c r="A428" s="157" t="s">
        <v>27</v>
      </c>
      <c r="B428" s="158">
        <v>19</v>
      </c>
      <c r="C428" s="531">
        <v>22</v>
      </c>
      <c r="D428" s="531">
        <f t="shared" si="9"/>
        <v>18.875</v>
      </c>
      <c r="E428" s="531">
        <v>0.25</v>
      </c>
    </row>
    <row r="429" spans="1:6" ht="29">
      <c r="A429" s="157" t="s">
        <v>18</v>
      </c>
      <c r="B429" s="158">
        <v>18</v>
      </c>
      <c r="C429" s="531">
        <v>22</v>
      </c>
      <c r="D429" s="531">
        <f t="shared" si="9"/>
        <v>17.875</v>
      </c>
      <c r="E429" s="531">
        <v>0.25</v>
      </c>
    </row>
    <row r="430" spans="1:6">
      <c r="A430" s="157" t="s">
        <v>21</v>
      </c>
      <c r="B430" s="158">
        <v>17</v>
      </c>
      <c r="C430" s="531">
        <v>22</v>
      </c>
      <c r="D430" s="531">
        <f t="shared" si="9"/>
        <v>16.875</v>
      </c>
      <c r="E430" s="531">
        <v>0.25</v>
      </c>
    </row>
    <row r="431" spans="1:6" ht="29">
      <c r="A431" s="157" t="s">
        <v>38</v>
      </c>
      <c r="B431" s="158">
        <v>16</v>
      </c>
      <c r="C431" s="531">
        <v>22</v>
      </c>
      <c r="D431" s="531">
        <f t="shared" si="9"/>
        <v>15.875</v>
      </c>
      <c r="E431" s="531">
        <v>0.25</v>
      </c>
    </row>
    <row r="432" spans="1:6">
      <c r="A432" s="157" t="s">
        <v>35</v>
      </c>
      <c r="B432" s="158">
        <v>15</v>
      </c>
      <c r="C432" s="531">
        <v>22</v>
      </c>
      <c r="D432" s="531">
        <f t="shared" si="9"/>
        <v>14.875</v>
      </c>
      <c r="E432" s="531">
        <v>0.25</v>
      </c>
    </row>
    <row r="433" spans="1:5">
      <c r="A433" s="157" t="s">
        <v>20</v>
      </c>
      <c r="B433" s="158">
        <v>14</v>
      </c>
      <c r="C433" s="531">
        <v>22</v>
      </c>
      <c r="D433" s="531">
        <f t="shared" si="9"/>
        <v>13.875</v>
      </c>
      <c r="E433" s="531">
        <v>0.25</v>
      </c>
    </row>
    <row r="434" spans="1:5" ht="29">
      <c r="A434" s="157" t="s">
        <v>26</v>
      </c>
      <c r="B434" s="158">
        <v>13</v>
      </c>
      <c r="C434" s="531">
        <v>22</v>
      </c>
      <c r="D434" s="531">
        <f t="shared" si="9"/>
        <v>12.875</v>
      </c>
      <c r="E434" s="531">
        <v>0.25</v>
      </c>
    </row>
    <row r="435" spans="1:5">
      <c r="A435" s="157" t="s">
        <v>29</v>
      </c>
      <c r="B435" s="158">
        <v>12</v>
      </c>
      <c r="C435" s="531">
        <v>22</v>
      </c>
      <c r="D435" s="531">
        <f t="shared" si="9"/>
        <v>11.875</v>
      </c>
      <c r="E435" s="531">
        <v>0.25</v>
      </c>
    </row>
    <row r="436" spans="1:5" ht="29">
      <c r="A436" s="157" t="s">
        <v>22</v>
      </c>
      <c r="B436" s="158">
        <v>11</v>
      </c>
      <c r="C436" s="531">
        <v>22</v>
      </c>
      <c r="D436" s="531">
        <f t="shared" si="9"/>
        <v>10.875</v>
      </c>
      <c r="E436" s="531">
        <v>0.25</v>
      </c>
    </row>
    <row r="437" spans="1:5">
      <c r="A437" s="157" t="s">
        <v>19</v>
      </c>
      <c r="B437" s="158">
        <v>10</v>
      </c>
      <c r="C437" s="531">
        <v>22</v>
      </c>
      <c r="D437" s="531">
        <f t="shared" si="9"/>
        <v>9.875</v>
      </c>
      <c r="E437" s="531">
        <v>0.25</v>
      </c>
    </row>
    <row r="438" spans="1:5">
      <c r="A438" s="157" t="s">
        <v>32</v>
      </c>
      <c r="B438" s="158">
        <v>9</v>
      </c>
      <c r="C438" s="531">
        <v>22</v>
      </c>
      <c r="D438" s="531">
        <f t="shared" si="9"/>
        <v>8.875</v>
      </c>
      <c r="E438" s="531">
        <v>0.25</v>
      </c>
    </row>
    <row r="439" spans="1:5" ht="29">
      <c r="A439" s="157" t="s">
        <v>24</v>
      </c>
      <c r="B439" s="158">
        <v>8</v>
      </c>
      <c r="C439" s="531">
        <v>22</v>
      </c>
      <c r="D439" s="531">
        <f t="shared" si="9"/>
        <v>7.875</v>
      </c>
      <c r="E439" s="531">
        <v>0.25</v>
      </c>
    </row>
    <row r="440" spans="1:5">
      <c r="A440" s="157" t="s">
        <v>28</v>
      </c>
      <c r="B440" s="158">
        <v>7</v>
      </c>
      <c r="C440" s="531">
        <v>22</v>
      </c>
      <c r="D440" s="531">
        <f t="shared" si="9"/>
        <v>6.875</v>
      </c>
      <c r="E440" s="531">
        <v>0.25</v>
      </c>
    </row>
    <row r="441" spans="1:5">
      <c r="A441" s="157" t="s">
        <v>36</v>
      </c>
      <c r="B441" s="158">
        <v>6</v>
      </c>
      <c r="C441" s="531">
        <v>22</v>
      </c>
      <c r="D441" s="531">
        <f t="shared" si="9"/>
        <v>5.875</v>
      </c>
      <c r="E441" s="531">
        <v>0.25</v>
      </c>
    </row>
    <row r="442" spans="1:5">
      <c r="A442" s="157" t="s">
        <v>37</v>
      </c>
      <c r="B442" s="158">
        <v>5</v>
      </c>
      <c r="C442" s="531">
        <v>22</v>
      </c>
      <c r="D442" s="531">
        <f t="shared" si="9"/>
        <v>4.875</v>
      </c>
      <c r="E442" s="531">
        <v>0.25</v>
      </c>
    </row>
    <row r="443" spans="1:5" ht="29">
      <c r="A443" s="157" t="s">
        <v>25</v>
      </c>
      <c r="B443" s="158">
        <v>4</v>
      </c>
      <c r="C443" s="531">
        <v>22</v>
      </c>
      <c r="D443" s="531">
        <f t="shared" si="9"/>
        <v>3.875</v>
      </c>
      <c r="E443" s="531">
        <v>0.25</v>
      </c>
    </row>
    <row r="444" spans="1:5">
      <c r="A444" s="157" t="s">
        <v>33</v>
      </c>
      <c r="B444" s="158">
        <v>3</v>
      </c>
      <c r="C444" s="531">
        <v>22</v>
      </c>
      <c r="D444" s="531">
        <f t="shared" si="9"/>
        <v>2.875</v>
      </c>
      <c r="E444" s="531">
        <v>0.25</v>
      </c>
    </row>
    <row r="445" spans="1:5">
      <c r="A445" s="157" t="s">
        <v>23</v>
      </c>
      <c r="B445" s="158">
        <v>2</v>
      </c>
      <c r="C445" s="531">
        <v>22</v>
      </c>
      <c r="D445" s="531">
        <f t="shared" si="9"/>
        <v>1.875</v>
      </c>
      <c r="E445" s="531">
        <v>0.25</v>
      </c>
    </row>
    <row r="446" spans="1:5">
      <c r="A446" s="157" t="s">
        <v>30</v>
      </c>
      <c r="B446" s="158">
        <v>1</v>
      </c>
      <c r="C446" s="531">
        <v>22</v>
      </c>
      <c r="D446" s="531">
        <f t="shared" si="9"/>
        <v>0.875</v>
      </c>
      <c r="E446" s="531">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8"/>
  <sheetViews>
    <sheetView topLeftCell="A496" zoomScale="70" zoomScaleNormal="70" workbookViewId="0">
      <selection activeCell="G38" sqref="G38"/>
    </sheetView>
  </sheetViews>
  <sheetFormatPr defaultColWidth="8.81640625" defaultRowHeight="14.5"/>
  <cols>
    <col min="2" max="2" width="17.453125" customWidth="1"/>
    <col min="3" max="3" width="9.453125" customWidth="1"/>
    <col min="4" max="4" width="8.453125" customWidth="1"/>
    <col min="5" max="5" width="11.1796875" customWidth="1"/>
    <col min="6" max="6" width="8" customWidth="1"/>
    <col min="7" max="7" width="9" customWidth="1"/>
    <col min="8" max="8" width="7.7265625" customWidth="1"/>
    <col min="9" max="9" width="9.179687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67" customFormat="1">
      <c r="A1" s="710" t="s">
        <v>500</v>
      </c>
      <c r="B1" s="710"/>
      <c r="C1" s="710"/>
      <c r="D1" s="710"/>
      <c r="E1" s="710"/>
      <c r="F1" s="710"/>
      <c r="G1" s="710"/>
      <c r="H1" s="710"/>
      <c r="I1" s="710"/>
      <c r="J1" s="137"/>
    </row>
    <row r="2" spans="1:16" s="203" customFormat="1"/>
    <row r="3" spans="1:16" s="203" customFormat="1"/>
    <row r="4" spans="1:16" s="28" customFormat="1" ht="48">
      <c r="B4" s="288"/>
      <c r="C4" s="288" t="s">
        <v>45</v>
      </c>
      <c r="D4" s="288" t="s">
        <v>46</v>
      </c>
      <c r="E4" s="288" t="s">
        <v>47</v>
      </c>
      <c r="F4" s="288" t="s">
        <v>46</v>
      </c>
      <c r="G4" s="288" t="s">
        <v>48</v>
      </c>
      <c r="H4" s="288" t="s">
        <v>46</v>
      </c>
      <c r="I4" s="289" t="s">
        <v>49</v>
      </c>
      <c r="J4" s="288" t="s">
        <v>46</v>
      </c>
      <c r="K4" s="289" t="s">
        <v>50</v>
      </c>
      <c r="L4" s="288" t="s">
        <v>46</v>
      </c>
      <c r="M4" s="66" t="s">
        <v>51</v>
      </c>
      <c r="N4" s="65" t="s">
        <v>46</v>
      </c>
      <c r="O4" s="66" t="s">
        <v>52</v>
      </c>
      <c r="P4" s="65" t="s">
        <v>46</v>
      </c>
    </row>
    <row r="5" spans="1:16" s="203" customFormat="1">
      <c r="B5" s="290" t="s">
        <v>35</v>
      </c>
      <c r="C5" s="291">
        <v>0.66800000000000004</v>
      </c>
      <c r="D5" s="292">
        <v>2.2000000000000002</v>
      </c>
      <c r="E5" s="291">
        <v>0.16400000000000001</v>
      </c>
      <c r="F5" s="292">
        <v>0.5</v>
      </c>
      <c r="G5" s="291">
        <v>1.0999999999999999E-2</v>
      </c>
      <c r="H5" s="292">
        <v>0.5</v>
      </c>
      <c r="I5" s="291">
        <v>0.09</v>
      </c>
      <c r="J5" s="292">
        <v>0.3</v>
      </c>
      <c r="K5" s="291" t="s">
        <v>209</v>
      </c>
      <c r="L5" s="292" t="s">
        <v>209</v>
      </c>
      <c r="M5" s="377">
        <v>0.105</v>
      </c>
      <c r="N5" s="292">
        <v>1.9</v>
      </c>
      <c r="O5" s="377">
        <v>0.19400000000000001</v>
      </c>
      <c r="P5" s="29" t="s">
        <v>209</v>
      </c>
    </row>
    <row r="6" spans="1:16" s="203" customFormat="1">
      <c r="B6" s="290" t="s">
        <v>23</v>
      </c>
      <c r="C6" s="291">
        <v>0.74299999999999999</v>
      </c>
      <c r="D6" s="292">
        <v>0.7</v>
      </c>
      <c r="E6" s="298">
        <v>7.0000000000000007E-2</v>
      </c>
      <c r="F6" s="296">
        <v>0.4</v>
      </c>
      <c r="G6" s="291">
        <v>4.0000000000000001E-3</v>
      </c>
      <c r="H6" s="292">
        <v>0.1</v>
      </c>
      <c r="I6" s="291">
        <v>0.18</v>
      </c>
      <c r="J6" s="292">
        <v>0.2</v>
      </c>
      <c r="K6" s="291">
        <v>2E-3</v>
      </c>
      <c r="L6" s="292">
        <v>0.1</v>
      </c>
      <c r="M6" s="377">
        <v>3.4000000000000002E-2</v>
      </c>
      <c r="N6" s="292">
        <v>0.7</v>
      </c>
      <c r="O6" s="377">
        <v>0.21</v>
      </c>
      <c r="P6" s="271" t="s">
        <v>209</v>
      </c>
    </row>
    <row r="7" spans="1:16" s="203" customFormat="1">
      <c r="B7" s="290" t="s">
        <v>22</v>
      </c>
      <c r="C7" s="291">
        <v>0.749</v>
      </c>
      <c r="D7" s="292">
        <v>0.9</v>
      </c>
      <c r="E7" s="291">
        <v>0.19700000000000001</v>
      </c>
      <c r="F7" s="292">
        <v>0.4</v>
      </c>
      <c r="G7" s="291">
        <v>8.0000000000000002E-3</v>
      </c>
      <c r="H7" s="292">
        <v>0.4</v>
      </c>
      <c r="I7" s="291">
        <v>6.4000000000000001E-2</v>
      </c>
      <c r="J7" s="292">
        <v>0.3</v>
      </c>
      <c r="K7" s="291">
        <v>2E-3</v>
      </c>
      <c r="L7" s="292">
        <v>0.1</v>
      </c>
      <c r="M7" s="377">
        <v>2.5000000000000001E-2</v>
      </c>
      <c r="N7" s="292">
        <v>0.6</v>
      </c>
      <c r="O7" s="377">
        <v>8.5000000000000006E-2</v>
      </c>
      <c r="P7" s="271" t="s">
        <v>209</v>
      </c>
    </row>
    <row r="8" spans="1:16" s="203" customFormat="1">
      <c r="B8" s="290" t="s">
        <v>32</v>
      </c>
      <c r="C8" s="291">
        <v>0.65700000000000003</v>
      </c>
      <c r="D8" s="292">
        <v>1.2</v>
      </c>
      <c r="E8" s="291">
        <v>0.21299999999999999</v>
      </c>
      <c r="F8" s="292">
        <v>0.6</v>
      </c>
      <c r="G8" s="291">
        <v>5.0000000000000001E-3</v>
      </c>
      <c r="H8" s="292">
        <v>0.1</v>
      </c>
      <c r="I8" s="291">
        <v>6.6000000000000003E-2</v>
      </c>
      <c r="J8" s="292">
        <v>0.2</v>
      </c>
      <c r="K8" s="291">
        <v>1E-3</v>
      </c>
      <c r="L8" s="292">
        <v>0.1</v>
      </c>
      <c r="M8" s="377">
        <v>0.09</v>
      </c>
      <c r="N8" s="292">
        <v>1.2</v>
      </c>
      <c r="O8" s="377">
        <v>0.17599999999999999</v>
      </c>
      <c r="P8" s="271" t="s">
        <v>209</v>
      </c>
    </row>
    <row r="9" spans="1:16" s="203" customFormat="1">
      <c r="B9" s="290" t="s">
        <v>31</v>
      </c>
      <c r="C9" s="291">
        <v>0.93500000000000005</v>
      </c>
      <c r="D9" s="292">
        <v>1.7</v>
      </c>
      <c r="E9" s="291">
        <v>5.3999999999999999E-2</v>
      </c>
      <c r="F9" s="292">
        <v>1.2</v>
      </c>
      <c r="G9" s="291" t="s">
        <v>209</v>
      </c>
      <c r="H9" s="292" t="s">
        <v>209</v>
      </c>
      <c r="I9" s="291">
        <v>1.0999999999999999E-2</v>
      </c>
      <c r="J9" s="292">
        <v>0.7</v>
      </c>
      <c r="K9" s="291" t="s">
        <v>209</v>
      </c>
      <c r="L9" s="292" t="s">
        <v>209</v>
      </c>
      <c r="M9" s="377">
        <v>1.4999999999999999E-2</v>
      </c>
      <c r="N9" s="292">
        <v>1.1000000000000001</v>
      </c>
      <c r="O9" s="377">
        <v>8.1000000000000003E-2</v>
      </c>
      <c r="P9" s="271" t="s">
        <v>209</v>
      </c>
    </row>
    <row r="10" spans="1:16" s="203" customFormat="1">
      <c r="B10" s="290" t="s">
        <v>38</v>
      </c>
      <c r="C10" s="291">
        <v>0.68799999999999994</v>
      </c>
      <c r="D10" s="292">
        <v>2.9</v>
      </c>
      <c r="E10" s="291">
        <v>0.23699999999999999</v>
      </c>
      <c r="F10" s="292">
        <v>1.6</v>
      </c>
      <c r="G10" s="291">
        <v>2.1999999999999999E-2</v>
      </c>
      <c r="H10" s="292">
        <v>0.9</v>
      </c>
      <c r="I10" s="291">
        <v>2.5999999999999999E-2</v>
      </c>
      <c r="J10" s="292">
        <v>0.9</v>
      </c>
      <c r="K10" s="291">
        <v>1E-3</v>
      </c>
      <c r="L10" s="292">
        <v>0.1</v>
      </c>
      <c r="M10" s="377">
        <v>8.2000000000000003E-2</v>
      </c>
      <c r="N10" s="292">
        <v>2.5</v>
      </c>
      <c r="O10" s="377">
        <v>0.318</v>
      </c>
      <c r="P10" s="271" t="s">
        <v>209</v>
      </c>
    </row>
    <row r="11" spans="1:16" s="203" customFormat="1">
      <c r="B11" s="290" t="s">
        <v>33</v>
      </c>
      <c r="C11" s="291">
        <v>0.46600000000000003</v>
      </c>
      <c r="D11" s="292">
        <v>1.1000000000000001</v>
      </c>
      <c r="E11" s="291">
        <v>0.41899999999999998</v>
      </c>
      <c r="F11" s="292">
        <v>0.6</v>
      </c>
      <c r="G11" s="291">
        <v>6.0000000000000001E-3</v>
      </c>
      <c r="H11" s="292">
        <v>0.2</v>
      </c>
      <c r="I11" s="291">
        <v>6.5000000000000002E-2</v>
      </c>
      <c r="J11" s="292">
        <v>0.2</v>
      </c>
      <c r="K11" s="291">
        <v>1E-3</v>
      </c>
      <c r="L11" s="292">
        <v>0.1</v>
      </c>
      <c r="M11" s="377">
        <v>7.8E-2</v>
      </c>
      <c r="N11" s="292">
        <v>1.1000000000000001</v>
      </c>
      <c r="O11" s="377">
        <v>0.23799999999999999</v>
      </c>
      <c r="P11" s="271" t="s">
        <v>209</v>
      </c>
    </row>
    <row r="12" spans="1:16" s="203" customFormat="1">
      <c r="B12" s="290" t="s">
        <v>26</v>
      </c>
      <c r="C12" s="291">
        <v>0.83299999999999996</v>
      </c>
      <c r="D12" s="292">
        <v>0.9</v>
      </c>
      <c r="E12" s="291">
        <v>0.128</v>
      </c>
      <c r="F12" s="292">
        <v>0.4</v>
      </c>
      <c r="G12" s="291">
        <v>5.0000000000000001E-3</v>
      </c>
      <c r="H12" s="292">
        <v>0.3</v>
      </c>
      <c r="I12" s="291">
        <v>3.9E-2</v>
      </c>
      <c r="J12" s="292">
        <v>0.3</v>
      </c>
      <c r="K12" s="291" t="s">
        <v>209</v>
      </c>
      <c r="L12" s="292" t="s">
        <v>209</v>
      </c>
      <c r="M12" s="377">
        <v>2.8000000000000001E-2</v>
      </c>
      <c r="N12" s="292">
        <v>0.7</v>
      </c>
      <c r="O12" s="377">
        <v>6.7000000000000004E-2</v>
      </c>
      <c r="P12" s="271" t="s">
        <v>209</v>
      </c>
    </row>
    <row r="13" spans="1:16" s="203" customFormat="1">
      <c r="B13" s="290" t="s">
        <v>36</v>
      </c>
      <c r="C13" s="291">
        <v>0.59499999999999997</v>
      </c>
      <c r="D13" s="292">
        <v>1.4</v>
      </c>
      <c r="E13" s="291">
        <v>0.14899999999999999</v>
      </c>
      <c r="F13" s="292">
        <v>0.7</v>
      </c>
      <c r="G13" s="291">
        <v>1.4E-2</v>
      </c>
      <c r="H13" s="292">
        <v>0.6</v>
      </c>
      <c r="I13" s="291">
        <v>0.17100000000000001</v>
      </c>
      <c r="J13" s="292">
        <v>0.3</v>
      </c>
      <c r="K13" s="291">
        <v>1E-3</v>
      </c>
      <c r="L13" s="292">
        <v>0.1</v>
      </c>
      <c r="M13" s="377">
        <v>0.11600000000000001</v>
      </c>
      <c r="N13" s="292">
        <v>1.3</v>
      </c>
      <c r="O13" s="377">
        <v>0.42699999999999999</v>
      </c>
      <c r="P13" s="271" t="s">
        <v>209</v>
      </c>
    </row>
    <row r="14" spans="1:16" s="203" customFormat="1">
      <c r="B14" s="290" t="s">
        <v>18</v>
      </c>
      <c r="C14" s="291">
        <v>0.90900000000000003</v>
      </c>
      <c r="D14" s="292">
        <v>1.5</v>
      </c>
      <c r="E14" s="291">
        <v>2.8000000000000001E-2</v>
      </c>
      <c r="F14" s="292">
        <v>0.1</v>
      </c>
      <c r="G14" s="291">
        <v>5.0000000000000001E-3</v>
      </c>
      <c r="H14" s="292">
        <v>0.4</v>
      </c>
      <c r="I14" s="291">
        <v>5.1999999999999998E-2</v>
      </c>
      <c r="J14" s="292">
        <v>0.4</v>
      </c>
      <c r="K14" s="291" t="s">
        <v>209</v>
      </c>
      <c r="L14" s="292" t="s">
        <v>209</v>
      </c>
      <c r="M14" s="377">
        <v>2.1000000000000001E-2</v>
      </c>
      <c r="N14" s="292">
        <v>1.5</v>
      </c>
      <c r="O14" s="377">
        <v>7.0000000000000007E-2</v>
      </c>
      <c r="P14" s="271" t="s">
        <v>209</v>
      </c>
    </row>
    <row r="15" spans="1:16" s="203" customFormat="1">
      <c r="B15" s="290" t="s">
        <v>29</v>
      </c>
      <c r="C15" s="291">
        <v>0.61599999999999999</v>
      </c>
      <c r="D15" s="292">
        <v>1.3</v>
      </c>
      <c r="E15" s="291">
        <v>0.215</v>
      </c>
      <c r="F15" s="292">
        <v>0.6</v>
      </c>
      <c r="G15" s="291">
        <v>6.0000000000000001E-3</v>
      </c>
      <c r="H15" s="292">
        <v>0.4</v>
      </c>
      <c r="I15" s="291">
        <v>0.127</v>
      </c>
      <c r="J15" s="292">
        <v>0.2</v>
      </c>
      <c r="K15" s="291" t="s">
        <v>209</v>
      </c>
      <c r="L15" s="292" t="s">
        <v>209</v>
      </c>
      <c r="M15" s="377">
        <v>0.06</v>
      </c>
      <c r="N15" s="292">
        <v>1.2</v>
      </c>
      <c r="O15" s="377">
        <v>0.185</v>
      </c>
      <c r="P15" s="271" t="s">
        <v>209</v>
      </c>
    </row>
    <row r="16" spans="1:16" s="203" customFormat="1">
      <c r="B16" s="290" t="s">
        <v>25</v>
      </c>
      <c r="C16" s="291">
        <v>0.57699999999999996</v>
      </c>
      <c r="D16" s="292">
        <v>1</v>
      </c>
      <c r="E16" s="291">
        <v>0.11899999999999999</v>
      </c>
      <c r="F16" s="292">
        <v>0.5</v>
      </c>
      <c r="G16" s="291">
        <v>8.0000000000000002E-3</v>
      </c>
      <c r="H16" s="292">
        <v>0.3</v>
      </c>
      <c r="I16" s="291">
        <v>0.25600000000000001</v>
      </c>
      <c r="J16" s="292">
        <v>0.2</v>
      </c>
      <c r="K16" s="291">
        <v>2E-3</v>
      </c>
      <c r="L16" s="292">
        <v>0.1</v>
      </c>
      <c r="M16" s="377">
        <v>7.6999999999999999E-2</v>
      </c>
      <c r="N16" s="292">
        <v>1.1000000000000001</v>
      </c>
      <c r="O16" s="377">
        <v>0.221</v>
      </c>
      <c r="P16" s="271" t="s">
        <v>209</v>
      </c>
    </row>
    <row r="17" spans="1:16" s="203" customFormat="1">
      <c r="B17" s="290" t="s">
        <v>24</v>
      </c>
      <c r="C17" s="291">
        <v>0.84399999999999997</v>
      </c>
      <c r="D17" s="292">
        <v>0.6</v>
      </c>
      <c r="E17" s="291">
        <v>8.3000000000000004E-2</v>
      </c>
      <c r="F17" s="292">
        <v>0.4</v>
      </c>
      <c r="G17" s="291">
        <v>4.0000000000000001E-3</v>
      </c>
      <c r="H17" s="292">
        <v>0.1</v>
      </c>
      <c r="I17" s="291">
        <v>6.2E-2</v>
      </c>
      <c r="J17" s="292">
        <v>0.1</v>
      </c>
      <c r="K17" s="291">
        <v>0</v>
      </c>
      <c r="L17" s="292">
        <v>0.1</v>
      </c>
      <c r="M17" s="377">
        <v>2.9000000000000001E-2</v>
      </c>
      <c r="N17" s="292">
        <v>0.7</v>
      </c>
      <c r="O17" s="377">
        <v>0.111</v>
      </c>
      <c r="P17" s="271" t="s">
        <v>209</v>
      </c>
    </row>
    <row r="18" spans="1:16" s="256" customFormat="1">
      <c r="B18" s="47" t="s">
        <v>19</v>
      </c>
      <c r="C18" s="205">
        <v>0.83299999999999996</v>
      </c>
      <c r="D18" s="32">
        <v>0.8</v>
      </c>
      <c r="E18" s="205">
        <v>4.2000000000000003E-2</v>
      </c>
      <c r="F18" s="32">
        <v>0.4</v>
      </c>
      <c r="G18" s="205">
        <v>5.0000000000000001E-3</v>
      </c>
      <c r="H18" s="32">
        <v>0.4</v>
      </c>
      <c r="I18" s="205">
        <v>0.12</v>
      </c>
      <c r="J18" s="32">
        <v>0.2</v>
      </c>
      <c r="K18" s="205">
        <v>1E-3</v>
      </c>
      <c r="L18" s="32">
        <v>0.1</v>
      </c>
      <c r="M18" s="205">
        <v>2.1000000000000001E-2</v>
      </c>
      <c r="N18" s="32">
        <v>0.8</v>
      </c>
      <c r="O18" s="205">
        <v>0.13900000000000001</v>
      </c>
      <c r="P18" s="249" t="s">
        <v>209</v>
      </c>
    </row>
    <row r="19" spans="1:16" s="203" customFormat="1">
      <c r="B19" s="290" t="s">
        <v>30</v>
      </c>
      <c r="C19" s="291">
        <v>0.93300000000000005</v>
      </c>
      <c r="D19" s="292">
        <v>0.7</v>
      </c>
      <c r="E19" s="291">
        <v>0.04</v>
      </c>
      <c r="F19" s="292">
        <v>0.2</v>
      </c>
      <c r="G19" s="291">
        <v>3.0000000000000001E-3</v>
      </c>
      <c r="H19" s="292">
        <v>0.2</v>
      </c>
      <c r="I19" s="291">
        <v>2.3E-2</v>
      </c>
      <c r="J19" s="292">
        <v>0.1</v>
      </c>
      <c r="K19" s="291">
        <v>1E-3</v>
      </c>
      <c r="L19" s="292">
        <v>0.1</v>
      </c>
      <c r="M19" s="377">
        <v>2.1000000000000001E-2</v>
      </c>
      <c r="N19" s="292">
        <v>0.7</v>
      </c>
      <c r="O19" s="377">
        <v>9.5000000000000001E-2</v>
      </c>
      <c r="P19" s="271" t="s">
        <v>209</v>
      </c>
    </row>
    <row r="20" spans="1:16" s="203" customFormat="1">
      <c r="B20" s="294" t="s">
        <v>37</v>
      </c>
      <c r="C20" s="291">
        <v>0.68400000000000005</v>
      </c>
      <c r="D20" s="292">
        <v>1.4</v>
      </c>
      <c r="E20" s="291">
        <v>0.123</v>
      </c>
      <c r="F20" s="292">
        <v>0.4</v>
      </c>
      <c r="G20" s="291">
        <v>4.0000000000000001E-3</v>
      </c>
      <c r="H20" s="292">
        <v>0.2</v>
      </c>
      <c r="I20" s="291">
        <v>6.0999999999999999E-2</v>
      </c>
      <c r="J20" s="292">
        <v>0.2</v>
      </c>
      <c r="K20" s="291">
        <v>2E-3</v>
      </c>
      <c r="L20" s="292">
        <v>0.1</v>
      </c>
      <c r="M20" s="377">
        <v>0.15</v>
      </c>
      <c r="N20" s="292">
        <v>1.4</v>
      </c>
      <c r="O20" s="377">
        <v>0.42899999999999999</v>
      </c>
      <c r="P20" s="271" t="s">
        <v>209</v>
      </c>
    </row>
    <row r="21" spans="1:16" s="203" customFormat="1">
      <c r="B21" s="290" t="s">
        <v>34</v>
      </c>
      <c r="C21" s="291">
        <v>0.82599999999999996</v>
      </c>
      <c r="D21" s="292">
        <v>2</v>
      </c>
      <c r="E21" s="291">
        <v>0.158</v>
      </c>
      <c r="F21" s="292">
        <v>1.1000000000000001</v>
      </c>
      <c r="G21" s="291">
        <v>8.9999999999999993E-3</v>
      </c>
      <c r="H21" s="292">
        <v>0.6</v>
      </c>
      <c r="I21" s="291">
        <v>1.7000000000000001E-2</v>
      </c>
      <c r="J21" s="292">
        <v>0.6</v>
      </c>
      <c r="K21" s="291" t="s">
        <v>209</v>
      </c>
      <c r="L21" s="292" t="s">
        <v>209</v>
      </c>
      <c r="M21" s="377">
        <v>2.5999999999999999E-2</v>
      </c>
      <c r="N21" s="292">
        <v>1.5</v>
      </c>
      <c r="O21" s="377">
        <v>9.8000000000000004E-2</v>
      </c>
      <c r="P21" s="271" t="s">
        <v>209</v>
      </c>
    </row>
    <row r="22" spans="1:16" s="203" customFormat="1">
      <c r="B22" s="290" t="s">
        <v>20</v>
      </c>
      <c r="C22" s="291">
        <v>0.628</v>
      </c>
      <c r="D22" s="292">
        <v>1.6</v>
      </c>
      <c r="E22" s="291">
        <v>0.108</v>
      </c>
      <c r="F22" s="292">
        <v>0.7</v>
      </c>
      <c r="G22" s="291">
        <v>8.0000000000000002E-3</v>
      </c>
      <c r="H22" s="292">
        <v>0.4</v>
      </c>
      <c r="I22" s="291">
        <v>0.19600000000000001</v>
      </c>
      <c r="J22" s="292">
        <v>0.3</v>
      </c>
      <c r="K22" s="291" t="s">
        <v>209</v>
      </c>
      <c r="L22" s="292" t="s">
        <v>209</v>
      </c>
      <c r="M22" s="377">
        <v>8.5000000000000006E-2</v>
      </c>
      <c r="N22" s="292">
        <v>1.8</v>
      </c>
      <c r="O22" s="377">
        <v>0.152</v>
      </c>
      <c r="P22" s="271" t="s">
        <v>209</v>
      </c>
    </row>
    <row r="23" spans="1:16" s="203" customFormat="1">
      <c r="B23" s="290" t="s">
        <v>21</v>
      </c>
      <c r="C23" s="291">
        <v>0.95099999999999996</v>
      </c>
      <c r="D23" s="292">
        <v>0.7</v>
      </c>
      <c r="E23" s="291">
        <v>3.1E-2</v>
      </c>
      <c r="F23" s="292">
        <v>0.4</v>
      </c>
      <c r="G23" s="291">
        <v>2E-3</v>
      </c>
      <c r="H23" s="292">
        <v>0.2</v>
      </c>
      <c r="I23" s="291">
        <v>2.9000000000000001E-2</v>
      </c>
      <c r="J23" s="292">
        <v>0.1</v>
      </c>
      <c r="K23" s="291" t="s">
        <v>209</v>
      </c>
      <c r="L23" s="292" t="s">
        <v>209</v>
      </c>
      <c r="M23" s="377">
        <v>8.9999999999999993E-3</v>
      </c>
      <c r="N23" s="292">
        <v>0.5</v>
      </c>
      <c r="O23" s="377">
        <v>9.1999999999999998E-2</v>
      </c>
      <c r="P23" s="271" t="s">
        <v>209</v>
      </c>
    </row>
    <row r="24" spans="1:16" s="203" customFormat="1">
      <c r="B24" s="290" t="s">
        <v>28</v>
      </c>
      <c r="C24" s="291">
        <v>0.52400000000000002</v>
      </c>
      <c r="D24" s="292">
        <v>1.5</v>
      </c>
      <c r="E24" s="291">
        <v>0.23</v>
      </c>
      <c r="F24" s="292">
        <v>0.6</v>
      </c>
      <c r="G24" s="291">
        <v>5.0000000000000001E-3</v>
      </c>
      <c r="H24" s="292">
        <v>0.2</v>
      </c>
      <c r="I24" s="291">
        <v>6.5000000000000002E-2</v>
      </c>
      <c r="J24" s="292">
        <v>0.3</v>
      </c>
      <c r="K24" s="291" t="s">
        <v>209</v>
      </c>
      <c r="L24" s="292" t="s">
        <v>209</v>
      </c>
      <c r="M24" s="377">
        <v>0.21</v>
      </c>
      <c r="N24" s="292">
        <v>1.6</v>
      </c>
      <c r="O24" s="377">
        <v>0.32800000000000001</v>
      </c>
      <c r="P24" s="271" t="s">
        <v>209</v>
      </c>
    </row>
    <row r="25" spans="1:16" s="203" customFormat="1">
      <c r="B25" s="290" t="s">
        <v>27</v>
      </c>
      <c r="C25" s="291">
        <v>0.90300000000000002</v>
      </c>
      <c r="D25" s="292">
        <v>1.2</v>
      </c>
      <c r="E25" s="291">
        <v>6.0999999999999999E-2</v>
      </c>
      <c r="F25" s="292">
        <v>0.7</v>
      </c>
      <c r="G25" s="291" t="s">
        <v>209</v>
      </c>
      <c r="H25" s="292" t="s">
        <v>209</v>
      </c>
      <c r="I25" s="291">
        <v>3.5000000000000003E-2</v>
      </c>
      <c r="J25" s="292">
        <v>0.6</v>
      </c>
      <c r="K25" s="291" t="s">
        <v>209</v>
      </c>
      <c r="L25" s="292" t="s">
        <v>209</v>
      </c>
      <c r="M25" s="377">
        <v>3.1E-2</v>
      </c>
      <c r="N25" s="292">
        <v>1.5</v>
      </c>
      <c r="O25" s="377">
        <v>0.10199999999999999</v>
      </c>
      <c r="P25" s="271" t="s">
        <v>209</v>
      </c>
    </row>
    <row r="26" spans="1:16" s="203" customFormat="1">
      <c r="B26" s="295" t="s">
        <v>53</v>
      </c>
      <c r="C26" s="291">
        <v>0.69499999999999995</v>
      </c>
      <c r="D26" s="293">
        <v>0.3</v>
      </c>
      <c r="E26" s="291">
        <v>0.151</v>
      </c>
      <c r="F26" s="293">
        <v>0.1</v>
      </c>
      <c r="G26" s="291">
        <v>6.0000000000000001E-3</v>
      </c>
      <c r="H26" s="293">
        <v>0.1</v>
      </c>
      <c r="I26" s="291">
        <v>0.107</v>
      </c>
      <c r="J26" s="293">
        <v>0.1</v>
      </c>
      <c r="K26" s="291">
        <v>1E-3</v>
      </c>
      <c r="L26" s="293">
        <v>0.1</v>
      </c>
      <c r="M26" s="377">
        <v>7.0999999999999994E-2</v>
      </c>
      <c r="N26" s="655">
        <v>0.3</v>
      </c>
      <c r="O26" s="377">
        <v>0.20899999999999999</v>
      </c>
      <c r="P26" s="271" t="s">
        <v>209</v>
      </c>
    </row>
    <row r="27" spans="1:16" s="256" customFormat="1">
      <c r="B27" s="47" t="s">
        <v>19</v>
      </c>
      <c r="C27" s="205">
        <v>0.83299999999999996</v>
      </c>
      <c r="D27" s="32">
        <v>0.8</v>
      </c>
      <c r="E27" s="205">
        <v>4.2000000000000003E-2</v>
      </c>
      <c r="F27" s="32">
        <v>0.4</v>
      </c>
      <c r="G27" s="205">
        <v>5.0000000000000001E-3</v>
      </c>
      <c r="H27" s="32">
        <v>0.4</v>
      </c>
      <c r="I27" s="205">
        <v>0.12</v>
      </c>
      <c r="J27" s="32">
        <v>0.2</v>
      </c>
      <c r="K27" s="205">
        <v>1E-3</v>
      </c>
      <c r="L27" s="32">
        <v>0.1</v>
      </c>
      <c r="M27" s="205">
        <v>2.1000000000000001E-2</v>
      </c>
      <c r="N27" s="32">
        <v>0.8</v>
      </c>
      <c r="O27" s="205">
        <v>0.13900000000000001</v>
      </c>
      <c r="P27" s="249" t="s">
        <v>209</v>
      </c>
    </row>
    <row r="28" spans="1:16" s="203" customFormat="1" ht="26.15" customHeight="1">
      <c r="A28" s="711" t="s">
        <v>501</v>
      </c>
      <c r="B28" s="711"/>
      <c r="C28" s="711"/>
      <c r="D28" s="711"/>
      <c r="E28" s="711"/>
      <c r="F28" s="711"/>
      <c r="G28" s="711"/>
      <c r="H28" s="711"/>
      <c r="I28" s="711"/>
      <c r="J28" s="138"/>
    </row>
    <row r="29" spans="1:16" s="203" customFormat="1">
      <c r="A29" s="711" t="s">
        <v>54</v>
      </c>
      <c r="B29" s="711"/>
      <c r="C29" s="711"/>
      <c r="D29" s="711"/>
      <c r="E29" s="711"/>
      <c r="F29" s="711"/>
      <c r="G29" s="711"/>
      <c r="H29" s="711"/>
      <c r="I29" s="711"/>
      <c r="J29" s="201"/>
    </row>
    <row r="30" spans="1:16">
      <c r="A30" s="177"/>
      <c r="B30" s="177"/>
      <c r="C30" s="177"/>
      <c r="D30" s="177"/>
      <c r="E30" s="177"/>
      <c r="F30" s="177"/>
      <c r="G30" s="177"/>
      <c r="H30" s="177"/>
      <c r="I30" s="177"/>
      <c r="J30" s="177"/>
      <c r="K30" s="159"/>
      <c r="L30" s="159"/>
      <c r="M30" s="159"/>
      <c r="N30" s="159"/>
      <c r="O30" s="159"/>
      <c r="P30" s="159"/>
    </row>
    <row r="31" spans="1:16" s="67" customFormat="1">
      <c r="A31" s="710" t="s">
        <v>421</v>
      </c>
      <c r="B31" s="710"/>
      <c r="C31" s="710"/>
      <c r="D31" s="710"/>
      <c r="E31" s="710"/>
      <c r="F31" s="710"/>
      <c r="G31" s="710"/>
      <c r="H31" s="710"/>
      <c r="I31" s="710"/>
      <c r="J31" s="137"/>
    </row>
    <row r="34" spans="1:16" s="28" customFormat="1" ht="48">
      <c r="B34" s="65"/>
      <c r="C34" s="65" t="s">
        <v>55</v>
      </c>
      <c r="D34" s="65" t="s">
        <v>46</v>
      </c>
      <c r="E34" s="65" t="s">
        <v>47</v>
      </c>
      <c r="F34" s="65" t="s">
        <v>46</v>
      </c>
      <c r="G34" s="65" t="s">
        <v>48</v>
      </c>
      <c r="H34" s="65" t="s">
        <v>46</v>
      </c>
      <c r="I34" s="66" t="s">
        <v>49</v>
      </c>
      <c r="J34" s="65" t="s">
        <v>46</v>
      </c>
      <c r="K34" s="66" t="s">
        <v>50</v>
      </c>
      <c r="L34" s="65" t="s">
        <v>46</v>
      </c>
      <c r="M34" s="66" t="s">
        <v>51</v>
      </c>
      <c r="N34" s="65" t="s">
        <v>46</v>
      </c>
      <c r="O34" s="66" t="s">
        <v>52</v>
      </c>
      <c r="P34" s="65" t="s">
        <v>46</v>
      </c>
    </row>
    <row r="35" spans="1:16">
      <c r="A35" s="159"/>
      <c r="B35" s="59">
        <v>2015</v>
      </c>
      <c r="C35" s="123">
        <v>0.83599999999999997</v>
      </c>
      <c r="D35" s="124">
        <v>0.9</v>
      </c>
      <c r="E35" s="123">
        <v>4.2000000000000003E-2</v>
      </c>
      <c r="F35" s="124">
        <v>0.3</v>
      </c>
      <c r="G35" s="123">
        <v>5.0000000000000001E-3</v>
      </c>
      <c r="H35" s="124">
        <v>0.2</v>
      </c>
      <c r="I35" s="123">
        <v>0.113</v>
      </c>
      <c r="J35" s="124">
        <v>0.1</v>
      </c>
      <c r="K35" s="123">
        <v>1E-3</v>
      </c>
      <c r="L35" s="124">
        <v>0.1</v>
      </c>
      <c r="M35" s="126">
        <v>2.9000000000000001E-2</v>
      </c>
      <c r="N35" s="125">
        <v>0.8</v>
      </c>
      <c r="O35" s="126">
        <v>0.13</v>
      </c>
      <c r="P35" s="125" t="s">
        <v>209</v>
      </c>
    </row>
    <row r="36" spans="1:16">
      <c r="A36" s="159"/>
      <c r="B36" s="60">
        <v>2016</v>
      </c>
      <c r="C36" s="123">
        <v>0.82399999999999995</v>
      </c>
      <c r="D36" s="124">
        <v>0.9</v>
      </c>
      <c r="E36" s="123">
        <v>0.04</v>
      </c>
      <c r="F36" s="124">
        <v>0.1</v>
      </c>
      <c r="G36" s="123">
        <v>1E-3</v>
      </c>
      <c r="H36" s="124">
        <v>0.1</v>
      </c>
      <c r="I36" s="123">
        <v>0.11600000000000001</v>
      </c>
      <c r="J36" s="124">
        <v>0.1</v>
      </c>
      <c r="K36" s="123">
        <v>1E-3</v>
      </c>
      <c r="L36" s="124">
        <v>0.1</v>
      </c>
      <c r="M36" s="126">
        <v>3.9E-2</v>
      </c>
      <c r="N36" s="125">
        <v>0.9</v>
      </c>
      <c r="O36" s="126">
        <v>0.13300000000000001</v>
      </c>
      <c r="P36" s="125" t="s">
        <v>209</v>
      </c>
    </row>
    <row r="37" spans="1:16">
      <c r="A37" s="159"/>
      <c r="B37" s="60">
        <v>2017</v>
      </c>
      <c r="C37" s="123">
        <v>0.83299999999999996</v>
      </c>
      <c r="D37" s="124">
        <v>0.7</v>
      </c>
      <c r="E37" s="123">
        <v>4.2000000000000003E-2</v>
      </c>
      <c r="F37" s="124">
        <v>0.3</v>
      </c>
      <c r="G37" s="123">
        <v>7.0000000000000001E-3</v>
      </c>
      <c r="H37" s="124">
        <v>0.4</v>
      </c>
      <c r="I37" s="123">
        <v>0.11700000000000001</v>
      </c>
      <c r="J37" s="124">
        <v>0.1</v>
      </c>
      <c r="K37" s="123">
        <v>1E-3</v>
      </c>
      <c r="L37" s="124">
        <v>0.1</v>
      </c>
      <c r="M37" s="126">
        <v>2.5000000000000001E-2</v>
      </c>
      <c r="N37" s="125">
        <v>0.7</v>
      </c>
      <c r="O37" s="126">
        <v>0.13600000000000001</v>
      </c>
      <c r="P37" s="125" t="s">
        <v>209</v>
      </c>
    </row>
    <row r="38" spans="1:16">
      <c r="A38" s="159"/>
      <c r="B38" s="60">
        <v>2018</v>
      </c>
      <c r="C38" s="123">
        <v>0.84</v>
      </c>
      <c r="D38" s="124">
        <v>0.6</v>
      </c>
      <c r="E38" s="123">
        <v>4.4999999999999998E-2</v>
      </c>
      <c r="F38" s="124">
        <v>0.4</v>
      </c>
      <c r="G38" s="123">
        <v>5.0000000000000001E-3</v>
      </c>
      <c r="H38" s="124">
        <v>0.2</v>
      </c>
      <c r="I38" s="123">
        <v>0.11700000000000001</v>
      </c>
      <c r="J38" s="124">
        <v>0.1</v>
      </c>
      <c r="K38" s="123">
        <v>1E-3</v>
      </c>
      <c r="L38" s="124">
        <v>0.1</v>
      </c>
      <c r="M38" s="126">
        <v>0.02</v>
      </c>
      <c r="N38" s="125">
        <v>0.5</v>
      </c>
      <c r="O38" s="126">
        <v>0.13700000000000001</v>
      </c>
      <c r="P38" s="125" t="s">
        <v>209</v>
      </c>
    </row>
    <row r="39" spans="1:16">
      <c r="A39" s="159"/>
      <c r="B39" s="60">
        <v>2019</v>
      </c>
      <c r="C39" s="123">
        <v>0.83299999999999996</v>
      </c>
      <c r="D39" s="124">
        <v>0.8</v>
      </c>
      <c r="E39" s="123">
        <v>4.2000000000000003E-2</v>
      </c>
      <c r="F39" s="124">
        <v>0.4</v>
      </c>
      <c r="G39" s="123">
        <v>5.0000000000000001E-3</v>
      </c>
      <c r="H39" s="124">
        <v>0.4</v>
      </c>
      <c r="I39" s="123">
        <v>0.12</v>
      </c>
      <c r="J39" s="124">
        <v>0.2</v>
      </c>
      <c r="K39" s="123">
        <v>1E-3</v>
      </c>
      <c r="L39" s="124">
        <v>0.1</v>
      </c>
      <c r="M39" s="126">
        <v>2.1000000000000001E-2</v>
      </c>
      <c r="N39" s="125">
        <v>0.8</v>
      </c>
      <c r="O39" s="126">
        <v>0.13900000000000001</v>
      </c>
      <c r="P39" s="125" t="s">
        <v>209</v>
      </c>
    </row>
    <row r="40" spans="1:16">
      <c r="A40" s="4"/>
      <c r="B40" s="4"/>
      <c r="C40" s="4"/>
      <c r="D40" s="4"/>
      <c r="E40" s="4"/>
      <c r="F40" s="4"/>
      <c r="G40" s="4"/>
      <c r="H40" s="4"/>
      <c r="I40" s="4"/>
      <c r="J40" s="4"/>
      <c r="K40" s="159"/>
      <c r="L40" s="159"/>
      <c r="M40" s="159"/>
      <c r="N40" s="159"/>
      <c r="O40" s="159"/>
      <c r="P40" s="159"/>
    </row>
    <row r="41" spans="1:16" ht="24" customHeight="1">
      <c r="A41" s="711" t="s">
        <v>502</v>
      </c>
      <c r="B41" s="711"/>
      <c r="C41" s="711"/>
      <c r="D41" s="711"/>
      <c r="E41" s="711"/>
      <c r="F41" s="711"/>
      <c r="G41" s="711"/>
      <c r="H41" s="711"/>
      <c r="I41" s="711"/>
      <c r="J41" s="138"/>
      <c r="K41" s="159"/>
      <c r="L41" s="159"/>
      <c r="M41" s="159"/>
      <c r="N41" s="159"/>
      <c r="O41" s="159"/>
      <c r="P41" s="159"/>
    </row>
    <row r="42" spans="1:16">
      <c r="A42" s="711" t="s">
        <v>54</v>
      </c>
      <c r="B42" s="711"/>
      <c r="C42" s="711"/>
      <c r="D42" s="711"/>
      <c r="E42" s="711"/>
      <c r="F42" s="711"/>
      <c r="G42" s="711"/>
      <c r="H42" s="711"/>
      <c r="I42" s="711"/>
      <c r="J42" s="177"/>
      <c r="K42" s="159"/>
      <c r="L42" s="159"/>
      <c r="M42" s="159"/>
      <c r="N42" s="159"/>
      <c r="O42" s="159"/>
      <c r="P42" s="159"/>
    </row>
    <row r="43" spans="1:16">
      <c r="A43" s="177"/>
      <c r="B43" s="177"/>
      <c r="C43" s="177"/>
      <c r="D43" s="177"/>
      <c r="E43" s="177"/>
      <c r="F43" s="177"/>
      <c r="G43" s="177"/>
      <c r="H43" s="177"/>
      <c r="I43" s="177"/>
      <c r="J43" s="177"/>
      <c r="K43" s="159"/>
      <c r="L43" s="159"/>
      <c r="M43" s="159"/>
      <c r="N43" s="159"/>
      <c r="O43" s="159"/>
      <c r="P43" s="159"/>
    </row>
    <row r="44" spans="1:16" s="67" customFormat="1">
      <c r="A44" s="710" t="s">
        <v>503</v>
      </c>
      <c r="B44" s="710"/>
      <c r="C44" s="710"/>
      <c r="D44" s="710"/>
      <c r="E44" s="710"/>
      <c r="F44" s="710"/>
      <c r="G44" s="710"/>
      <c r="H44" s="710"/>
      <c r="I44" s="710"/>
      <c r="J44" s="137"/>
    </row>
    <row r="45" spans="1:16">
      <c r="A45" s="177"/>
      <c r="B45" s="177"/>
      <c r="C45" s="177"/>
      <c r="D45" s="177"/>
      <c r="E45" s="177"/>
      <c r="F45" s="177"/>
      <c r="G45" s="177"/>
      <c r="H45" s="177"/>
      <c r="I45" s="177"/>
      <c r="J45" s="177"/>
      <c r="K45" s="159"/>
      <c r="L45" s="159"/>
      <c r="M45" s="159"/>
      <c r="N45" s="159"/>
      <c r="O45" s="159"/>
      <c r="P45" s="159"/>
    </row>
    <row r="46" spans="1:16" s="28" customFormat="1" ht="48">
      <c r="B46" s="65"/>
      <c r="C46" s="65" t="s">
        <v>45</v>
      </c>
      <c r="D46" s="65" t="s">
        <v>46</v>
      </c>
      <c r="E46" s="65" t="s">
        <v>47</v>
      </c>
      <c r="F46" s="65" t="s">
        <v>46</v>
      </c>
      <c r="G46" s="65" t="s">
        <v>48</v>
      </c>
      <c r="H46" s="65" t="s">
        <v>46</v>
      </c>
      <c r="I46" s="66" t="s">
        <v>49</v>
      </c>
      <c r="J46" s="65" t="s">
        <v>46</v>
      </c>
      <c r="K46" s="66" t="s">
        <v>50</v>
      </c>
      <c r="L46" s="65" t="s">
        <v>46</v>
      </c>
      <c r="M46" s="66" t="s">
        <v>51</v>
      </c>
      <c r="N46" s="65" t="s">
        <v>46</v>
      </c>
      <c r="O46" s="66" t="s">
        <v>52</v>
      </c>
      <c r="P46" s="65" t="s">
        <v>46</v>
      </c>
    </row>
    <row r="47" spans="1:16" s="28" customFormat="1" ht="13">
      <c r="A47" s="28" t="s">
        <v>424</v>
      </c>
      <c r="B47" s="293" t="s">
        <v>310</v>
      </c>
      <c r="C47" s="131">
        <v>0.96699999999999997</v>
      </c>
      <c r="D47" s="132">
        <v>1.9</v>
      </c>
      <c r="E47" s="131">
        <v>2.1999999999999999E-2</v>
      </c>
      <c r="F47" s="132">
        <v>1.3</v>
      </c>
      <c r="G47" s="131">
        <v>0</v>
      </c>
      <c r="H47" s="132">
        <v>0.7</v>
      </c>
      <c r="I47" s="131">
        <v>2.5999999999999999E-2</v>
      </c>
      <c r="J47" s="132">
        <v>1.8</v>
      </c>
      <c r="K47" s="131">
        <v>2E-3</v>
      </c>
      <c r="L47" s="132">
        <v>0.3</v>
      </c>
      <c r="M47" s="131">
        <v>8.0000000000000002E-3</v>
      </c>
      <c r="N47" s="132">
        <v>1</v>
      </c>
      <c r="O47" s="131">
        <v>4.9000000000000002E-2</v>
      </c>
      <c r="P47" s="132">
        <v>2.6</v>
      </c>
    </row>
    <row r="48" spans="1:16" s="28" customFormat="1" ht="13">
      <c r="A48" s="28" t="s">
        <v>425</v>
      </c>
      <c r="B48" s="293" t="s">
        <v>317</v>
      </c>
      <c r="C48" s="131">
        <v>0.88200000000000001</v>
      </c>
      <c r="D48" s="132">
        <v>6.1</v>
      </c>
      <c r="E48" s="131">
        <v>6.4000000000000001E-2</v>
      </c>
      <c r="F48" s="132">
        <v>5</v>
      </c>
      <c r="G48" s="131">
        <v>0.10299999999999999</v>
      </c>
      <c r="H48" s="132">
        <v>8.8000000000000007</v>
      </c>
      <c r="I48" s="131">
        <v>2.1000000000000001E-2</v>
      </c>
      <c r="J48" s="132">
        <v>1.5</v>
      </c>
      <c r="K48" s="131">
        <v>0</v>
      </c>
      <c r="L48" s="132">
        <v>0.6</v>
      </c>
      <c r="M48" s="131">
        <v>2.7E-2</v>
      </c>
      <c r="N48" s="132">
        <v>3</v>
      </c>
      <c r="O48" s="131">
        <v>0.24099999999999999</v>
      </c>
      <c r="P48" s="132">
        <v>8.5</v>
      </c>
    </row>
    <row r="49" spans="1:16" s="28" customFormat="1" ht="13">
      <c r="A49" s="28" t="s">
        <v>426</v>
      </c>
      <c r="B49" s="293" t="s">
        <v>320</v>
      </c>
      <c r="C49" s="131">
        <v>0.60399999999999998</v>
      </c>
      <c r="D49" s="132">
        <v>1.8</v>
      </c>
      <c r="E49" s="131">
        <v>4.8000000000000001E-2</v>
      </c>
      <c r="F49" s="132">
        <v>1.1000000000000001</v>
      </c>
      <c r="G49" s="131">
        <v>5.0000000000000001E-3</v>
      </c>
      <c r="H49" s="132">
        <v>0.6</v>
      </c>
      <c r="I49" s="131">
        <v>0.35699999999999998</v>
      </c>
      <c r="J49" s="132">
        <v>1.5</v>
      </c>
      <c r="K49" s="131">
        <v>2E-3</v>
      </c>
      <c r="L49" s="132">
        <v>0.1</v>
      </c>
      <c r="M49" s="131">
        <v>1.7999999999999999E-2</v>
      </c>
      <c r="N49" s="132">
        <v>0.7</v>
      </c>
      <c r="O49" s="131">
        <v>9.8000000000000004E-2</v>
      </c>
      <c r="P49" s="132">
        <v>1</v>
      </c>
    </row>
    <row r="50" spans="1:16">
      <c r="A50" s="177"/>
      <c r="B50" s="29" t="s">
        <v>310</v>
      </c>
      <c r="C50" s="131">
        <v>0.96699999999999997</v>
      </c>
      <c r="D50" s="132">
        <v>1.9</v>
      </c>
      <c r="E50" s="131">
        <v>2.1999999999999999E-2</v>
      </c>
      <c r="F50" s="132">
        <v>1.3</v>
      </c>
      <c r="G50" s="131">
        <v>0</v>
      </c>
      <c r="H50" s="132">
        <v>0.7</v>
      </c>
      <c r="I50" s="131">
        <v>2.5999999999999999E-2</v>
      </c>
      <c r="J50" s="132">
        <v>1.8</v>
      </c>
      <c r="K50" s="131">
        <v>2E-3</v>
      </c>
      <c r="L50" s="132">
        <v>0.3</v>
      </c>
      <c r="M50" s="131">
        <v>8.0000000000000002E-3</v>
      </c>
      <c r="N50" s="132">
        <v>1</v>
      </c>
      <c r="O50" s="131">
        <v>4.9000000000000002E-2</v>
      </c>
      <c r="P50" s="132">
        <v>2.6</v>
      </c>
    </row>
    <row r="51" spans="1:16">
      <c r="A51" s="177"/>
      <c r="B51" s="29" t="s">
        <v>304</v>
      </c>
      <c r="C51" s="131">
        <v>0.96599999999999997</v>
      </c>
      <c r="D51" s="132">
        <v>2.6</v>
      </c>
      <c r="E51" s="131">
        <v>1.6E-2</v>
      </c>
      <c r="F51" s="132">
        <v>2.2999999999999998</v>
      </c>
      <c r="G51" s="131">
        <v>5.0000000000000001E-3</v>
      </c>
      <c r="H51" s="132">
        <v>0.8</v>
      </c>
      <c r="I51" s="131">
        <v>2.5999999999999999E-2</v>
      </c>
      <c r="J51" s="132">
        <v>2.2999999999999998</v>
      </c>
      <c r="K51" s="131">
        <v>0</v>
      </c>
      <c r="L51" s="132">
        <v>0.9</v>
      </c>
      <c r="M51" s="131">
        <v>0.02</v>
      </c>
      <c r="N51" s="132">
        <v>2.4</v>
      </c>
      <c r="O51" s="131">
        <v>2.9000000000000001E-2</v>
      </c>
      <c r="P51" s="132">
        <v>3</v>
      </c>
    </row>
    <row r="52" spans="1:16">
      <c r="A52" s="177"/>
      <c r="B52" s="29" t="s">
        <v>321</v>
      </c>
      <c r="C52" s="131">
        <v>0.96199999999999997</v>
      </c>
      <c r="D52" s="132">
        <v>1.6</v>
      </c>
      <c r="E52" s="131">
        <v>2E-3</v>
      </c>
      <c r="F52" s="132">
        <v>0.2</v>
      </c>
      <c r="G52" s="131">
        <v>7.0000000000000001E-3</v>
      </c>
      <c r="H52" s="132">
        <v>0.7</v>
      </c>
      <c r="I52" s="131">
        <v>3.3000000000000002E-2</v>
      </c>
      <c r="J52" s="132">
        <v>1.7</v>
      </c>
      <c r="K52" s="131">
        <v>0</v>
      </c>
      <c r="L52" s="132">
        <v>0.2</v>
      </c>
      <c r="M52" s="131">
        <v>5.0000000000000001E-3</v>
      </c>
      <c r="N52" s="132">
        <v>0.4</v>
      </c>
      <c r="O52" s="131">
        <v>9.4E-2</v>
      </c>
      <c r="P52" s="132">
        <v>3.3</v>
      </c>
    </row>
    <row r="53" spans="1:16">
      <c r="A53" s="177"/>
      <c r="B53" s="29" t="s">
        <v>311</v>
      </c>
      <c r="C53" s="131">
        <v>0.94899999999999995</v>
      </c>
      <c r="D53" s="132">
        <v>2.2999999999999998</v>
      </c>
      <c r="E53" s="131">
        <v>3.1E-2</v>
      </c>
      <c r="F53" s="132">
        <v>3.2</v>
      </c>
      <c r="G53" s="131">
        <v>0</v>
      </c>
      <c r="H53" s="132">
        <v>0.6</v>
      </c>
      <c r="I53" s="131">
        <v>4.7E-2</v>
      </c>
      <c r="J53" s="132">
        <v>2.2000000000000002</v>
      </c>
      <c r="K53" s="131">
        <v>3.0000000000000001E-3</v>
      </c>
      <c r="L53" s="132">
        <v>0.5</v>
      </c>
      <c r="M53" s="131">
        <v>0</v>
      </c>
      <c r="N53" s="132">
        <v>0.6</v>
      </c>
      <c r="O53" s="131">
        <v>6.2E-2</v>
      </c>
      <c r="P53" s="132">
        <v>3.8</v>
      </c>
    </row>
    <row r="54" spans="1:16">
      <c r="A54" s="177"/>
      <c r="B54" s="29" t="s">
        <v>327</v>
      </c>
      <c r="C54" s="131">
        <v>0.94599999999999995</v>
      </c>
      <c r="D54" s="132">
        <v>1.5</v>
      </c>
      <c r="E54" s="131">
        <v>6.0000000000000001E-3</v>
      </c>
      <c r="F54" s="132">
        <v>0.6</v>
      </c>
      <c r="G54" s="131">
        <v>3.0000000000000001E-3</v>
      </c>
      <c r="H54" s="132">
        <v>0.4</v>
      </c>
      <c r="I54" s="131">
        <v>0.06</v>
      </c>
      <c r="J54" s="132">
        <v>1.6</v>
      </c>
      <c r="K54" s="131">
        <v>0</v>
      </c>
      <c r="L54" s="132">
        <v>0.2</v>
      </c>
      <c r="M54" s="131">
        <v>6.0000000000000001E-3</v>
      </c>
      <c r="N54" s="132">
        <v>0.4</v>
      </c>
      <c r="O54" s="131">
        <v>7.3999999999999996E-2</v>
      </c>
      <c r="P54" s="132">
        <v>2</v>
      </c>
    </row>
    <row r="55" spans="1:16" s="159" customFormat="1">
      <c r="A55" s="198"/>
      <c r="B55" s="29" t="s">
        <v>306</v>
      </c>
      <c r="C55" s="131">
        <v>0.93100000000000005</v>
      </c>
      <c r="D55" s="132">
        <v>3.6</v>
      </c>
      <c r="E55" s="131">
        <v>2E-3</v>
      </c>
      <c r="F55" s="132">
        <v>0.3</v>
      </c>
      <c r="G55" s="131">
        <v>0</v>
      </c>
      <c r="H55" s="132">
        <v>0.3</v>
      </c>
      <c r="I55" s="131">
        <v>8.2000000000000003E-2</v>
      </c>
      <c r="J55" s="132">
        <v>4.0999999999999996</v>
      </c>
      <c r="K55" s="131">
        <v>0</v>
      </c>
      <c r="L55" s="132">
        <v>0.3</v>
      </c>
      <c r="M55" s="131">
        <v>5.0000000000000001E-3</v>
      </c>
      <c r="N55" s="132">
        <v>0.5</v>
      </c>
      <c r="O55" s="131">
        <v>9.9000000000000005E-2</v>
      </c>
      <c r="P55" s="132">
        <v>3.7</v>
      </c>
    </row>
    <row r="56" spans="1:16" s="159" customFormat="1">
      <c r="A56" s="198"/>
      <c r="B56" s="29" t="s">
        <v>308</v>
      </c>
      <c r="C56" s="131">
        <v>0.93100000000000005</v>
      </c>
      <c r="D56" s="132">
        <v>1.6</v>
      </c>
      <c r="E56" s="131">
        <v>2E-3</v>
      </c>
      <c r="F56" s="132">
        <v>0.3</v>
      </c>
      <c r="G56" s="131">
        <v>0</v>
      </c>
      <c r="H56" s="132">
        <v>0.4</v>
      </c>
      <c r="I56" s="131">
        <v>6.7000000000000004E-2</v>
      </c>
      <c r="J56" s="132">
        <v>1.8</v>
      </c>
      <c r="K56" s="131">
        <v>4.0000000000000001E-3</v>
      </c>
      <c r="L56" s="132">
        <v>0.7</v>
      </c>
      <c r="M56" s="131">
        <v>1.0999999999999999E-2</v>
      </c>
      <c r="N56" s="132">
        <v>1.2</v>
      </c>
      <c r="O56" s="131">
        <v>0.05</v>
      </c>
      <c r="P56" s="132">
        <v>3.3</v>
      </c>
    </row>
    <row r="57" spans="1:16" s="159" customFormat="1">
      <c r="A57" s="198"/>
      <c r="B57" s="29" t="s">
        <v>298</v>
      </c>
      <c r="C57" s="131">
        <v>0.93</v>
      </c>
      <c r="D57" s="132">
        <v>4.0999999999999996</v>
      </c>
      <c r="E57" s="131">
        <v>2.1000000000000001E-2</v>
      </c>
      <c r="F57" s="132">
        <v>1.6</v>
      </c>
      <c r="G57" s="131">
        <v>0</v>
      </c>
      <c r="H57" s="132">
        <v>0.4</v>
      </c>
      <c r="I57" s="131">
        <v>6.2E-2</v>
      </c>
      <c r="J57" s="132">
        <v>4.4000000000000004</v>
      </c>
      <c r="K57" s="131">
        <v>0</v>
      </c>
      <c r="L57" s="132">
        <v>0.4</v>
      </c>
      <c r="M57" s="131">
        <v>0.01</v>
      </c>
      <c r="N57" s="132">
        <v>0.8</v>
      </c>
      <c r="O57" s="131">
        <v>4.7E-2</v>
      </c>
      <c r="P57" s="132">
        <v>3.4</v>
      </c>
    </row>
    <row r="58" spans="1:16" s="159" customFormat="1">
      <c r="A58" s="198"/>
      <c r="B58" s="29" t="s">
        <v>314</v>
      </c>
      <c r="C58" s="131">
        <v>0.92800000000000005</v>
      </c>
      <c r="D58" s="132">
        <v>2.8</v>
      </c>
      <c r="E58" s="131">
        <v>4.3999999999999997E-2</v>
      </c>
      <c r="F58" s="132">
        <v>2.8</v>
      </c>
      <c r="G58" s="131">
        <v>0</v>
      </c>
      <c r="H58" s="132">
        <v>0.6</v>
      </c>
      <c r="I58" s="131">
        <v>5.1999999999999998E-2</v>
      </c>
      <c r="J58" s="132">
        <v>2.5</v>
      </c>
      <c r="K58" s="131">
        <v>3.0000000000000001E-3</v>
      </c>
      <c r="L58" s="132">
        <v>0.4</v>
      </c>
      <c r="M58" s="131">
        <v>4.0000000000000001E-3</v>
      </c>
      <c r="N58" s="132">
        <v>0.6</v>
      </c>
      <c r="O58" s="131">
        <v>8.8999999999999996E-2</v>
      </c>
      <c r="P58" s="132">
        <v>5.6</v>
      </c>
    </row>
    <row r="59" spans="1:16" s="159" customFormat="1">
      <c r="A59" s="198"/>
      <c r="B59" s="29" t="s">
        <v>305</v>
      </c>
      <c r="C59" s="131">
        <v>0.91800000000000004</v>
      </c>
      <c r="D59" s="132">
        <v>2.6</v>
      </c>
      <c r="E59" s="131">
        <v>3.1E-2</v>
      </c>
      <c r="F59" s="132">
        <v>2.1</v>
      </c>
      <c r="G59" s="131">
        <v>1E-3</v>
      </c>
      <c r="H59" s="132">
        <v>0.2</v>
      </c>
      <c r="I59" s="131">
        <v>5.8000000000000003E-2</v>
      </c>
      <c r="J59" s="132">
        <v>1.9</v>
      </c>
      <c r="K59" s="131">
        <v>2E-3</v>
      </c>
      <c r="L59" s="132">
        <v>0.3</v>
      </c>
      <c r="M59" s="131">
        <v>5.0000000000000001E-3</v>
      </c>
      <c r="N59" s="132">
        <v>0.4</v>
      </c>
      <c r="O59" s="131">
        <v>8.6999999999999994E-2</v>
      </c>
      <c r="P59" s="132">
        <v>2.2000000000000002</v>
      </c>
    </row>
    <row r="60" spans="1:16" s="159" customFormat="1">
      <c r="A60" s="198"/>
      <c r="B60" s="29" t="s">
        <v>294</v>
      </c>
      <c r="C60" s="131">
        <v>0.91500000000000004</v>
      </c>
      <c r="D60" s="132">
        <v>4.2</v>
      </c>
      <c r="E60" s="131">
        <v>7.0000000000000001E-3</v>
      </c>
      <c r="F60" s="132">
        <v>0.7</v>
      </c>
      <c r="G60" s="131">
        <v>1.9E-2</v>
      </c>
      <c r="H60" s="132">
        <v>2.7</v>
      </c>
      <c r="I60" s="131">
        <v>5.7000000000000002E-2</v>
      </c>
      <c r="J60" s="132">
        <v>3.3</v>
      </c>
      <c r="K60" s="131">
        <v>3.0000000000000001E-3</v>
      </c>
      <c r="L60" s="132">
        <v>0.4</v>
      </c>
      <c r="M60" s="131">
        <v>7.0000000000000001E-3</v>
      </c>
      <c r="N60" s="132">
        <v>0.7</v>
      </c>
      <c r="O60" s="131">
        <v>0.185</v>
      </c>
      <c r="P60" s="132">
        <v>5.6</v>
      </c>
    </row>
    <row r="61" spans="1:16" s="159" customFormat="1">
      <c r="A61" s="198"/>
      <c r="B61" s="29" t="s">
        <v>307</v>
      </c>
      <c r="C61" s="131">
        <v>0.91200000000000003</v>
      </c>
      <c r="D61" s="132">
        <v>1.9</v>
      </c>
      <c r="E61" s="131">
        <v>4.1000000000000002E-2</v>
      </c>
      <c r="F61" s="132">
        <v>1.6</v>
      </c>
      <c r="G61" s="131">
        <v>1E-3</v>
      </c>
      <c r="H61" s="132">
        <v>0.2</v>
      </c>
      <c r="I61" s="131">
        <v>5.6000000000000001E-2</v>
      </c>
      <c r="J61" s="132">
        <v>1.3</v>
      </c>
      <c r="K61" s="131">
        <v>0</v>
      </c>
      <c r="L61" s="132">
        <v>0.3</v>
      </c>
      <c r="M61" s="131">
        <v>1.4E-2</v>
      </c>
      <c r="N61" s="132">
        <v>1.1000000000000001</v>
      </c>
      <c r="O61" s="131">
        <v>0.12</v>
      </c>
      <c r="P61" s="132">
        <v>2.4</v>
      </c>
    </row>
    <row r="62" spans="1:16" s="159" customFormat="1">
      <c r="A62" s="198"/>
      <c r="B62" s="29" t="s">
        <v>323</v>
      </c>
      <c r="C62" s="131">
        <v>0.90600000000000003</v>
      </c>
      <c r="D62" s="132">
        <v>4.4000000000000004</v>
      </c>
      <c r="E62" s="131">
        <v>7.0000000000000001E-3</v>
      </c>
      <c r="F62" s="132">
        <v>0.8</v>
      </c>
      <c r="G62" s="131">
        <v>0</v>
      </c>
      <c r="H62" s="132">
        <v>0.8</v>
      </c>
      <c r="I62" s="131">
        <v>5.6000000000000001E-2</v>
      </c>
      <c r="J62" s="132">
        <v>3.1</v>
      </c>
      <c r="K62" s="131">
        <v>0</v>
      </c>
      <c r="L62" s="132">
        <v>0.8</v>
      </c>
      <c r="M62" s="131">
        <v>4.2999999999999997E-2</v>
      </c>
      <c r="N62" s="132">
        <v>3.5</v>
      </c>
      <c r="O62" s="131">
        <v>0.14299999999999999</v>
      </c>
      <c r="P62" s="132">
        <v>5.8</v>
      </c>
    </row>
    <row r="63" spans="1:16" s="159" customFormat="1">
      <c r="A63" s="198"/>
      <c r="B63" s="29" t="s">
        <v>319</v>
      </c>
      <c r="C63" s="131">
        <v>0.9</v>
      </c>
      <c r="D63" s="132">
        <v>5.3</v>
      </c>
      <c r="E63" s="131">
        <v>7.6999999999999999E-2</v>
      </c>
      <c r="F63" s="132">
        <v>4.9000000000000004</v>
      </c>
      <c r="G63" s="131">
        <v>8.0000000000000002E-3</v>
      </c>
      <c r="H63" s="132">
        <v>1.2</v>
      </c>
      <c r="I63" s="131">
        <v>1.7000000000000001E-2</v>
      </c>
      <c r="J63" s="132">
        <v>1.8</v>
      </c>
      <c r="K63" s="131">
        <v>0</v>
      </c>
      <c r="L63" s="132">
        <v>1.1000000000000001</v>
      </c>
      <c r="M63" s="131">
        <v>8.0000000000000002E-3</v>
      </c>
      <c r="N63" s="132">
        <v>0.9</v>
      </c>
      <c r="O63" s="131">
        <v>0.13800000000000001</v>
      </c>
      <c r="P63" s="132">
        <v>5.0999999999999996</v>
      </c>
    </row>
    <row r="64" spans="1:16" s="159" customFormat="1">
      <c r="A64" s="198"/>
      <c r="B64" s="29" t="s">
        <v>295</v>
      </c>
      <c r="C64" s="131">
        <v>0.89100000000000001</v>
      </c>
      <c r="D64" s="132">
        <v>2.7</v>
      </c>
      <c r="E64" s="131">
        <v>2.1999999999999999E-2</v>
      </c>
      <c r="F64" s="132">
        <v>1.5</v>
      </c>
      <c r="G64" s="131">
        <v>2E-3</v>
      </c>
      <c r="H64" s="132">
        <v>0.4</v>
      </c>
      <c r="I64" s="131">
        <v>0.10199999999999999</v>
      </c>
      <c r="J64" s="132">
        <v>2.5</v>
      </c>
      <c r="K64" s="131">
        <v>0</v>
      </c>
      <c r="L64" s="132">
        <v>0.4</v>
      </c>
      <c r="M64" s="131">
        <v>3.0000000000000001E-3</v>
      </c>
      <c r="N64" s="132">
        <v>0.4</v>
      </c>
      <c r="O64" s="131">
        <v>6.9000000000000006E-2</v>
      </c>
      <c r="P64" s="132">
        <v>3</v>
      </c>
    </row>
    <row r="65" spans="1:18" s="159" customFormat="1">
      <c r="A65" s="198"/>
      <c r="B65" s="29" t="s">
        <v>325</v>
      </c>
      <c r="C65" s="131">
        <v>0.89</v>
      </c>
      <c r="D65" s="132">
        <v>2.1</v>
      </c>
      <c r="E65" s="131">
        <v>4.1000000000000002E-2</v>
      </c>
      <c r="F65" s="132">
        <v>1.7</v>
      </c>
      <c r="G65" s="131">
        <v>5.0000000000000001E-3</v>
      </c>
      <c r="H65" s="132">
        <v>0.4</v>
      </c>
      <c r="I65" s="131">
        <v>6.5000000000000002E-2</v>
      </c>
      <c r="J65" s="132">
        <v>1.1000000000000001</v>
      </c>
      <c r="K65" s="131">
        <v>0</v>
      </c>
      <c r="L65" s="132">
        <v>0.1</v>
      </c>
      <c r="M65" s="131">
        <v>1.7000000000000001E-2</v>
      </c>
      <c r="N65" s="132">
        <v>0.8</v>
      </c>
      <c r="O65" s="131">
        <v>0.115</v>
      </c>
      <c r="P65" s="132">
        <v>2</v>
      </c>
    </row>
    <row r="66" spans="1:18" s="159" customFormat="1">
      <c r="A66" s="198"/>
      <c r="B66" s="29" t="s">
        <v>297</v>
      </c>
      <c r="C66" s="131">
        <v>0.88900000000000001</v>
      </c>
      <c r="D66" s="132">
        <v>5.8</v>
      </c>
      <c r="E66" s="131">
        <v>1.2999999999999999E-2</v>
      </c>
      <c r="F66" s="132">
        <v>1.2</v>
      </c>
      <c r="G66" s="131">
        <v>0.01</v>
      </c>
      <c r="H66" s="132">
        <v>1.3</v>
      </c>
      <c r="I66" s="131">
        <v>2.3E-2</v>
      </c>
      <c r="J66" s="132">
        <v>1.2</v>
      </c>
      <c r="K66" s="131">
        <v>0</v>
      </c>
      <c r="L66" s="132">
        <v>2.1</v>
      </c>
      <c r="M66" s="131">
        <v>7.0999999999999994E-2</v>
      </c>
      <c r="N66" s="132">
        <v>5.4</v>
      </c>
      <c r="O66" s="131">
        <v>0.13900000000000001</v>
      </c>
      <c r="P66" s="132">
        <v>6.3</v>
      </c>
    </row>
    <row r="67" spans="1:18" s="159" customFormat="1">
      <c r="A67" s="198"/>
      <c r="B67" s="29" t="s">
        <v>299</v>
      </c>
      <c r="C67" s="131">
        <v>0.88600000000000001</v>
      </c>
      <c r="D67" s="132">
        <v>3</v>
      </c>
      <c r="E67" s="131">
        <v>2.9000000000000001E-2</v>
      </c>
      <c r="F67" s="132">
        <v>1.5</v>
      </c>
      <c r="G67" s="131">
        <v>0</v>
      </c>
      <c r="H67" s="132">
        <v>0.2</v>
      </c>
      <c r="I67" s="131">
        <v>9.5000000000000001E-2</v>
      </c>
      <c r="J67" s="132">
        <v>2.5</v>
      </c>
      <c r="K67" s="131">
        <v>0</v>
      </c>
      <c r="L67" s="132">
        <v>0.2</v>
      </c>
      <c r="M67" s="131">
        <v>8.9999999999999993E-3</v>
      </c>
      <c r="N67" s="132">
        <v>1.2</v>
      </c>
      <c r="O67" s="131">
        <v>0.06</v>
      </c>
      <c r="P67" s="132">
        <v>2.1</v>
      </c>
      <c r="Q67" s="131"/>
      <c r="R67" s="132"/>
    </row>
    <row r="68" spans="1:18" s="159" customFormat="1">
      <c r="A68" s="198"/>
      <c r="B68" s="29" t="s">
        <v>309</v>
      </c>
      <c r="C68" s="131">
        <v>0.88500000000000001</v>
      </c>
      <c r="D68" s="132">
        <v>2.2999999999999998</v>
      </c>
      <c r="E68" s="131">
        <v>4.7E-2</v>
      </c>
      <c r="F68" s="132">
        <v>1.5</v>
      </c>
      <c r="G68" s="131">
        <v>4.0000000000000001E-3</v>
      </c>
      <c r="H68" s="132">
        <v>0.5</v>
      </c>
      <c r="I68" s="131">
        <v>8.5999999999999993E-2</v>
      </c>
      <c r="J68" s="132">
        <v>1.9</v>
      </c>
      <c r="K68" s="131">
        <v>1E-3</v>
      </c>
      <c r="L68" s="132">
        <v>0.1</v>
      </c>
      <c r="M68" s="131">
        <v>3.0000000000000001E-3</v>
      </c>
      <c r="N68" s="132">
        <v>0.3</v>
      </c>
      <c r="O68" s="131">
        <v>9.6000000000000002E-2</v>
      </c>
      <c r="P68" s="132">
        <v>2</v>
      </c>
    </row>
    <row r="69" spans="1:18" s="159" customFormat="1">
      <c r="A69" s="198"/>
      <c r="B69" s="29" t="s">
        <v>317</v>
      </c>
      <c r="C69" s="131">
        <v>0.88200000000000001</v>
      </c>
      <c r="D69" s="132">
        <v>6.1</v>
      </c>
      <c r="E69" s="131">
        <v>6.4000000000000001E-2</v>
      </c>
      <c r="F69" s="132">
        <v>5</v>
      </c>
      <c r="G69" s="131">
        <v>0.10299999999999999</v>
      </c>
      <c r="H69" s="132">
        <v>8.8000000000000007</v>
      </c>
      <c r="I69" s="131">
        <v>2.1000000000000001E-2</v>
      </c>
      <c r="J69" s="132">
        <v>1.5</v>
      </c>
      <c r="K69" s="131">
        <v>0</v>
      </c>
      <c r="L69" s="132">
        <v>0.6</v>
      </c>
      <c r="M69" s="131">
        <v>2.7E-2</v>
      </c>
      <c r="N69" s="132">
        <v>3</v>
      </c>
      <c r="O69" s="131">
        <v>0.24099999999999999</v>
      </c>
      <c r="P69" s="132">
        <v>8.5</v>
      </c>
    </row>
    <row r="70" spans="1:18" s="159" customFormat="1">
      <c r="A70" s="198"/>
      <c r="B70" s="29" t="s">
        <v>326</v>
      </c>
      <c r="C70" s="131">
        <v>0.88200000000000001</v>
      </c>
      <c r="D70" s="132">
        <v>2.5</v>
      </c>
      <c r="E70" s="131">
        <v>6.5000000000000002E-2</v>
      </c>
      <c r="F70" s="132">
        <v>2.7</v>
      </c>
      <c r="G70" s="131">
        <v>8.0000000000000002E-3</v>
      </c>
      <c r="H70" s="132">
        <v>0.6</v>
      </c>
      <c r="I70" s="131">
        <v>5.7000000000000002E-2</v>
      </c>
      <c r="J70" s="132">
        <v>1.1000000000000001</v>
      </c>
      <c r="K70" s="131">
        <v>3.0000000000000001E-3</v>
      </c>
      <c r="L70" s="132">
        <v>0.3</v>
      </c>
      <c r="M70" s="131">
        <v>1.2E-2</v>
      </c>
      <c r="N70" s="132">
        <v>0.9</v>
      </c>
      <c r="O70" s="131">
        <v>8.5999999999999993E-2</v>
      </c>
      <c r="P70" s="132">
        <v>1.5</v>
      </c>
    </row>
    <row r="71" spans="1:18" s="159" customFormat="1">
      <c r="A71" s="198"/>
      <c r="B71" s="29" t="s">
        <v>293</v>
      </c>
      <c r="C71" s="131">
        <v>0.872</v>
      </c>
      <c r="D71" s="132">
        <v>5.5</v>
      </c>
      <c r="E71" s="131">
        <v>0.9</v>
      </c>
      <c r="F71" s="132">
        <v>0.7</v>
      </c>
      <c r="G71" s="131">
        <v>0</v>
      </c>
      <c r="H71" s="132">
        <v>0.8</v>
      </c>
      <c r="I71" s="131">
        <v>0.12</v>
      </c>
      <c r="J71" s="132">
        <v>5.6</v>
      </c>
      <c r="K71" s="131">
        <v>0</v>
      </c>
      <c r="L71" s="132">
        <v>0.8</v>
      </c>
      <c r="M71" s="131">
        <v>6.0000000000000001E-3</v>
      </c>
      <c r="N71" s="132">
        <v>0.6</v>
      </c>
      <c r="O71" s="131">
        <v>3.4000000000000002E-2</v>
      </c>
      <c r="P71" s="132">
        <v>2.1</v>
      </c>
    </row>
    <row r="72" spans="1:18" s="159" customFormat="1">
      <c r="A72" s="198"/>
      <c r="B72" s="29" t="s">
        <v>301</v>
      </c>
      <c r="C72" s="131">
        <v>0.872</v>
      </c>
      <c r="D72" s="132">
        <v>2.2999999999999998</v>
      </c>
      <c r="E72" s="131">
        <v>1.9E-2</v>
      </c>
      <c r="F72" s="132">
        <v>2</v>
      </c>
      <c r="G72" s="131">
        <v>1E-3</v>
      </c>
      <c r="H72" s="132">
        <v>0.1</v>
      </c>
      <c r="I72" s="131">
        <v>0.126</v>
      </c>
      <c r="J72" s="132">
        <v>1.8</v>
      </c>
      <c r="K72" s="131">
        <v>2E-3</v>
      </c>
      <c r="L72" s="132">
        <v>0.2</v>
      </c>
      <c r="M72" s="131">
        <v>3.0000000000000001E-3</v>
      </c>
      <c r="N72" s="132">
        <v>0.5</v>
      </c>
      <c r="O72" s="131">
        <v>0.14299999999999999</v>
      </c>
      <c r="P72" s="132">
        <v>4</v>
      </c>
    </row>
    <row r="73" spans="1:18" s="159" customFormat="1">
      <c r="A73" s="198"/>
      <c r="B73" s="29" t="s">
        <v>19</v>
      </c>
      <c r="C73" s="131">
        <v>0.871</v>
      </c>
      <c r="D73" s="132">
        <v>2.9</v>
      </c>
      <c r="E73" s="131">
        <v>5.3999999999999999E-2</v>
      </c>
      <c r="F73" s="132">
        <v>1.4</v>
      </c>
      <c r="G73" s="131">
        <v>1.0999999999999999E-2</v>
      </c>
      <c r="H73" s="132">
        <v>1</v>
      </c>
      <c r="I73" s="131">
        <v>5.8999999999999997E-2</v>
      </c>
      <c r="J73" s="132">
        <v>1.2</v>
      </c>
      <c r="K73" s="131">
        <v>1E-3</v>
      </c>
      <c r="L73" s="132">
        <v>0.1</v>
      </c>
      <c r="M73" s="131">
        <v>2.9000000000000001E-2</v>
      </c>
      <c r="N73" s="132">
        <v>2.1</v>
      </c>
      <c r="O73" s="131">
        <v>0.112</v>
      </c>
      <c r="P73" s="132">
        <v>2.1</v>
      </c>
    </row>
    <row r="74" spans="1:18" s="159" customFormat="1">
      <c r="A74" s="198"/>
      <c r="B74" s="29" t="s">
        <v>302</v>
      </c>
      <c r="C74" s="131">
        <v>0.86199999999999999</v>
      </c>
      <c r="D74" s="132">
        <v>3.4</v>
      </c>
      <c r="E74" s="131">
        <v>4.4999999999999998E-2</v>
      </c>
      <c r="F74" s="132">
        <v>1.7</v>
      </c>
      <c r="G74" s="131">
        <v>2E-3</v>
      </c>
      <c r="H74" s="132">
        <v>0.2</v>
      </c>
      <c r="I74" s="131">
        <v>9.8000000000000004E-2</v>
      </c>
      <c r="J74" s="132">
        <v>2.8</v>
      </c>
      <c r="K74" s="131">
        <v>0</v>
      </c>
      <c r="L74" s="132">
        <v>0.1</v>
      </c>
      <c r="M74" s="131">
        <v>6.0000000000000001E-3</v>
      </c>
      <c r="N74" s="132">
        <v>0.5</v>
      </c>
      <c r="O74" s="131">
        <v>8.4000000000000005E-2</v>
      </c>
      <c r="P74" s="132">
        <v>3</v>
      </c>
    </row>
    <row r="75" spans="1:18" s="159" customFormat="1">
      <c r="A75" s="198"/>
      <c r="B75" s="29" t="s">
        <v>316</v>
      </c>
      <c r="C75" s="131">
        <v>0.85699999999999998</v>
      </c>
      <c r="D75" s="132">
        <v>4.4000000000000004</v>
      </c>
      <c r="E75" s="131">
        <v>0.3</v>
      </c>
      <c r="F75" s="132">
        <v>0.5</v>
      </c>
      <c r="G75" s="131">
        <v>0</v>
      </c>
      <c r="H75" s="132">
        <v>0.8</v>
      </c>
      <c r="I75" s="131">
        <v>0.14699999999999999</v>
      </c>
      <c r="J75" s="132">
        <v>4.5</v>
      </c>
      <c r="K75" s="131">
        <v>0</v>
      </c>
      <c r="L75" s="132">
        <v>0.8</v>
      </c>
      <c r="M75" s="131">
        <v>5.0000000000000001E-3</v>
      </c>
      <c r="N75" s="132">
        <v>0.6</v>
      </c>
      <c r="O75" s="131">
        <v>4.2000000000000003E-2</v>
      </c>
      <c r="P75" s="132">
        <v>2.9</v>
      </c>
    </row>
    <row r="76" spans="1:18" s="159" customFormat="1">
      <c r="A76" s="198"/>
      <c r="B76" s="29" t="s">
        <v>324</v>
      </c>
      <c r="C76" s="131">
        <v>0.85099999999999998</v>
      </c>
      <c r="D76" s="132">
        <v>5.5</v>
      </c>
      <c r="E76" s="131">
        <v>2.1999999999999999E-2</v>
      </c>
      <c r="F76" s="132">
        <v>2.4</v>
      </c>
      <c r="G76" s="131">
        <v>0</v>
      </c>
      <c r="H76" s="132">
        <v>0.5</v>
      </c>
      <c r="I76" s="131">
        <v>0.126</v>
      </c>
      <c r="J76" s="132">
        <v>5.8</v>
      </c>
      <c r="K76" s="131">
        <v>0</v>
      </c>
      <c r="L76" s="132">
        <v>0.5</v>
      </c>
      <c r="M76" s="131">
        <v>3.7999999999999999E-2</v>
      </c>
      <c r="N76" s="132">
        <v>3.3</v>
      </c>
      <c r="O76" s="131">
        <v>0.187</v>
      </c>
      <c r="P76" s="132">
        <v>4.3</v>
      </c>
    </row>
    <row r="77" spans="1:18" s="159" customFormat="1">
      <c r="A77" s="198"/>
      <c r="B77" s="29" t="s">
        <v>296</v>
      </c>
      <c r="C77" s="131">
        <v>0.84799999999999998</v>
      </c>
      <c r="D77" s="132">
        <v>1.9</v>
      </c>
      <c r="E77" s="131">
        <v>1.9E-2</v>
      </c>
      <c r="F77" s="132">
        <v>1.7</v>
      </c>
      <c r="G77" s="131">
        <v>0</v>
      </c>
      <c r="H77" s="132">
        <v>0.3</v>
      </c>
      <c r="I77" s="131">
        <v>0.14899999999999999</v>
      </c>
      <c r="J77" s="132">
        <v>2.8</v>
      </c>
      <c r="K77" s="131">
        <v>0</v>
      </c>
      <c r="L77" s="132">
        <v>0.3</v>
      </c>
      <c r="M77" s="131">
        <v>6.0000000000000001E-3</v>
      </c>
      <c r="N77" s="132">
        <v>0.7</v>
      </c>
      <c r="O77" s="131">
        <v>3.6999999999999998E-2</v>
      </c>
      <c r="P77" s="132">
        <v>2.1</v>
      </c>
    </row>
    <row r="78" spans="1:18" s="159" customFormat="1">
      <c r="A78" s="198"/>
      <c r="B78" s="29" t="s">
        <v>292</v>
      </c>
      <c r="C78" s="131">
        <v>0.83299999999999996</v>
      </c>
      <c r="D78" s="132">
        <v>4.8</v>
      </c>
      <c r="E78" s="131">
        <v>5.7000000000000002E-2</v>
      </c>
      <c r="F78" s="132">
        <v>2.8</v>
      </c>
      <c r="G78" s="131">
        <v>4.0000000000000001E-3</v>
      </c>
      <c r="H78" s="132">
        <v>0.4</v>
      </c>
      <c r="I78" s="131">
        <v>0.112</v>
      </c>
      <c r="J78" s="132">
        <v>4.8</v>
      </c>
      <c r="K78" s="131">
        <v>0</v>
      </c>
      <c r="L78" s="132">
        <v>0.4</v>
      </c>
      <c r="M78" s="131">
        <v>1.9E-2</v>
      </c>
      <c r="N78" s="132">
        <v>1.4</v>
      </c>
      <c r="O78" s="131">
        <v>0.13600000000000001</v>
      </c>
      <c r="P78" s="132">
        <v>3.8</v>
      </c>
    </row>
    <row r="79" spans="1:18">
      <c r="A79" s="177"/>
      <c r="B79" s="29" t="s">
        <v>303</v>
      </c>
      <c r="C79" s="131">
        <v>0.82899999999999996</v>
      </c>
      <c r="D79" s="132">
        <v>2.1</v>
      </c>
      <c r="E79" s="131">
        <v>2.8000000000000001E-2</v>
      </c>
      <c r="F79" s="132">
        <v>1.6</v>
      </c>
      <c r="G79" s="131">
        <v>2E-3</v>
      </c>
      <c r="H79" s="132">
        <v>0.3</v>
      </c>
      <c r="I79" s="131">
        <v>0.14899999999999999</v>
      </c>
      <c r="J79" s="132">
        <v>1.8</v>
      </c>
      <c r="K79" s="131">
        <v>0</v>
      </c>
      <c r="L79" s="132">
        <v>0.2</v>
      </c>
      <c r="M79" s="131">
        <v>3.0000000000000001E-3</v>
      </c>
      <c r="N79" s="132">
        <v>0.3</v>
      </c>
      <c r="O79" s="131">
        <v>5.7000000000000002E-2</v>
      </c>
      <c r="P79" s="132">
        <v>2.2999999999999998</v>
      </c>
    </row>
    <row r="80" spans="1:18">
      <c r="A80" s="177"/>
      <c r="B80" s="29" t="s">
        <v>312</v>
      </c>
      <c r="C80" s="131">
        <v>0.82899999999999996</v>
      </c>
      <c r="D80" s="132">
        <v>6.5</v>
      </c>
      <c r="E80" s="131">
        <v>3.6999999999999998E-2</v>
      </c>
      <c r="F80" s="132">
        <v>2.6</v>
      </c>
      <c r="G80" s="131">
        <v>0</v>
      </c>
      <c r="H80" s="132">
        <v>1</v>
      </c>
      <c r="I80" s="131">
        <v>0.122</v>
      </c>
      <c r="J80" s="132">
        <v>6.2</v>
      </c>
      <c r="K80" s="131">
        <v>4.0000000000000001E-3</v>
      </c>
      <c r="L80" s="132">
        <v>0.7</v>
      </c>
      <c r="M80" s="131">
        <v>5.8000000000000003E-2</v>
      </c>
      <c r="N80" s="132">
        <v>3.9</v>
      </c>
      <c r="O80" s="131">
        <v>0.32300000000000001</v>
      </c>
      <c r="P80" s="132">
        <v>9.9</v>
      </c>
    </row>
    <row r="81" spans="1:16">
      <c r="A81" s="177"/>
      <c r="B81" s="29" t="s">
        <v>318</v>
      </c>
      <c r="C81" s="131">
        <v>0.82899999999999996</v>
      </c>
      <c r="D81" s="132">
        <v>2.6</v>
      </c>
      <c r="E81" s="131">
        <v>0.08</v>
      </c>
      <c r="F81" s="132">
        <v>2.2000000000000002</v>
      </c>
      <c r="G81" s="131">
        <v>5.0000000000000001E-3</v>
      </c>
      <c r="H81" s="132">
        <v>0.6</v>
      </c>
      <c r="I81" s="131">
        <v>9.0999999999999998E-2</v>
      </c>
      <c r="J81" s="132">
        <v>1.9</v>
      </c>
      <c r="K81" s="131">
        <v>0</v>
      </c>
      <c r="L81" s="132">
        <v>0.1</v>
      </c>
      <c r="M81" s="131">
        <v>1.7999999999999999E-2</v>
      </c>
      <c r="N81" s="132">
        <v>1.3</v>
      </c>
      <c r="O81" s="131">
        <v>0.14699999999999999</v>
      </c>
      <c r="P81" s="132">
        <v>3</v>
      </c>
    </row>
    <row r="82" spans="1:16">
      <c r="A82" s="177"/>
      <c r="B82" s="29" t="s">
        <v>322</v>
      </c>
      <c r="C82" s="131">
        <v>0.82</v>
      </c>
      <c r="D82" s="132">
        <v>2.1</v>
      </c>
      <c r="E82" s="131">
        <v>4.8000000000000001E-2</v>
      </c>
      <c r="F82" s="132">
        <v>1.6</v>
      </c>
      <c r="G82" s="131">
        <v>3.0000000000000001E-3</v>
      </c>
      <c r="H82" s="132">
        <v>0.3</v>
      </c>
      <c r="I82" s="131">
        <v>0.13500000000000001</v>
      </c>
      <c r="J82" s="132">
        <v>1.5</v>
      </c>
      <c r="K82" s="131">
        <v>1E-3</v>
      </c>
      <c r="L82" s="132">
        <v>0.2</v>
      </c>
      <c r="M82" s="131">
        <v>1.7999999999999999E-2</v>
      </c>
      <c r="N82" s="132">
        <v>1.2</v>
      </c>
      <c r="O82" s="131">
        <v>0.108</v>
      </c>
      <c r="P82" s="132">
        <v>1.7</v>
      </c>
    </row>
    <row r="83" spans="1:16">
      <c r="A83" s="177"/>
      <c r="B83" s="29" t="s">
        <v>315</v>
      </c>
      <c r="C83" s="131">
        <v>0.80800000000000005</v>
      </c>
      <c r="D83" s="132">
        <v>2.8</v>
      </c>
      <c r="E83" s="131">
        <v>9.9000000000000005E-2</v>
      </c>
      <c r="F83" s="132">
        <v>1.9</v>
      </c>
      <c r="G83" s="131">
        <v>6.0000000000000001E-3</v>
      </c>
      <c r="H83" s="132">
        <v>0.5</v>
      </c>
      <c r="I83" s="131">
        <v>7.3999999999999996E-2</v>
      </c>
      <c r="J83" s="132">
        <v>2</v>
      </c>
      <c r="K83" s="131">
        <v>4.0000000000000001E-3</v>
      </c>
      <c r="L83" s="132">
        <v>0.4</v>
      </c>
      <c r="M83" s="131">
        <v>4.4999999999999998E-2</v>
      </c>
      <c r="N83" s="132">
        <v>1.8</v>
      </c>
      <c r="O83" s="131">
        <v>0.28899999999999998</v>
      </c>
      <c r="P83" s="132">
        <v>3.9</v>
      </c>
    </row>
    <row r="84" spans="1:16">
      <c r="A84" s="177"/>
      <c r="B84" s="29" t="s">
        <v>313</v>
      </c>
      <c r="C84" s="131">
        <v>0.78900000000000003</v>
      </c>
      <c r="D84" s="132">
        <v>2.4</v>
      </c>
      <c r="E84" s="131">
        <v>5.0000000000000001E-3</v>
      </c>
      <c r="F84" s="132">
        <v>0.5</v>
      </c>
      <c r="G84" s="131">
        <v>3.0000000000000001E-3</v>
      </c>
      <c r="H84" s="132">
        <v>0.3</v>
      </c>
      <c r="I84" s="131">
        <v>0.217</v>
      </c>
      <c r="J84" s="132">
        <v>2.2999999999999998</v>
      </c>
      <c r="K84" s="131">
        <v>0</v>
      </c>
      <c r="L84" s="132">
        <v>0.1</v>
      </c>
      <c r="M84" s="131">
        <v>5.0000000000000001E-3</v>
      </c>
      <c r="N84" s="132">
        <v>0.4</v>
      </c>
      <c r="O84" s="131">
        <v>6.6000000000000003E-2</v>
      </c>
      <c r="P84" s="132">
        <v>2.2999999999999998</v>
      </c>
    </row>
    <row r="85" spans="1:16">
      <c r="A85" s="177"/>
      <c r="B85" s="29" t="s">
        <v>328</v>
      </c>
      <c r="C85" s="131">
        <v>0.71099999999999997</v>
      </c>
      <c r="D85" s="132">
        <v>10.9</v>
      </c>
      <c r="E85" s="131">
        <v>0.03</v>
      </c>
      <c r="F85" s="132">
        <v>2.8</v>
      </c>
      <c r="G85" s="131">
        <v>2E-3</v>
      </c>
      <c r="H85" s="132">
        <v>0.3</v>
      </c>
      <c r="I85" s="131">
        <v>8.3000000000000004E-2</v>
      </c>
      <c r="J85" s="132">
        <v>2.6</v>
      </c>
      <c r="K85" s="131">
        <v>0</v>
      </c>
      <c r="L85" s="132">
        <v>0.5</v>
      </c>
      <c r="M85" s="131">
        <v>0.20899999999999999</v>
      </c>
      <c r="N85" s="132">
        <v>11.1</v>
      </c>
      <c r="O85" s="131">
        <v>0.51400000000000001</v>
      </c>
      <c r="P85" s="132">
        <v>6</v>
      </c>
    </row>
    <row r="86" spans="1:16">
      <c r="A86" s="177"/>
      <c r="B86" s="29" t="s">
        <v>300</v>
      </c>
      <c r="C86" s="131">
        <v>0.63700000000000001</v>
      </c>
      <c r="D86" s="132">
        <v>7.2</v>
      </c>
      <c r="E86" s="131">
        <v>9.9000000000000005E-2</v>
      </c>
      <c r="F86" s="132">
        <v>2.9</v>
      </c>
      <c r="G86" s="131">
        <v>1.2E-2</v>
      </c>
      <c r="H86" s="132">
        <v>0.9</v>
      </c>
      <c r="I86" s="131">
        <v>0.02</v>
      </c>
      <c r="J86" s="132">
        <v>1</v>
      </c>
      <c r="K86" s="131">
        <v>0</v>
      </c>
      <c r="L86" s="132">
        <v>0.2</v>
      </c>
      <c r="M86" s="131">
        <v>0.26500000000000001</v>
      </c>
      <c r="N86" s="132">
        <v>7.1</v>
      </c>
      <c r="O86" s="131">
        <v>0.68300000000000005</v>
      </c>
      <c r="P86" s="132">
        <v>3.3</v>
      </c>
    </row>
    <row r="87" spans="1:16">
      <c r="A87" s="177"/>
      <c r="B87" s="29" t="s">
        <v>329</v>
      </c>
      <c r="C87" s="131">
        <v>0.629</v>
      </c>
      <c r="D87" s="132">
        <v>9.1</v>
      </c>
      <c r="E87" s="131">
        <v>0.114</v>
      </c>
      <c r="F87" s="132">
        <v>3.3</v>
      </c>
      <c r="G87" s="131">
        <v>5.0000000000000001E-3</v>
      </c>
      <c r="H87" s="132">
        <v>0.8</v>
      </c>
      <c r="I87" s="131">
        <v>2.1999999999999999E-2</v>
      </c>
      <c r="J87" s="132">
        <v>1.4</v>
      </c>
      <c r="K87" s="131">
        <v>0</v>
      </c>
      <c r="L87" s="132">
        <v>2.2999999999999998</v>
      </c>
      <c r="M87" s="131">
        <v>0.252</v>
      </c>
      <c r="N87" s="132">
        <v>7.8</v>
      </c>
      <c r="O87" s="131">
        <v>0.58899999999999997</v>
      </c>
      <c r="P87" s="132">
        <v>6.3</v>
      </c>
    </row>
    <row r="88" spans="1:16">
      <c r="A88" s="177"/>
      <c r="B88" s="29" t="s">
        <v>320</v>
      </c>
      <c r="C88" s="131">
        <v>0.60399999999999998</v>
      </c>
      <c r="D88" s="132">
        <v>1.8</v>
      </c>
      <c r="E88" s="131">
        <v>4.8000000000000001E-2</v>
      </c>
      <c r="F88" s="132">
        <v>1.1000000000000001</v>
      </c>
      <c r="G88" s="131">
        <v>5.0000000000000001E-3</v>
      </c>
      <c r="H88" s="132">
        <v>0.6</v>
      </c>
      <c r="I88" s="131">
        <v>0.35699999999999998</v>
      </c>
      <c r="J88" s="132">
        <v>1.5</v>
      </c>
      <c r="K88" s="131">
        <v>2E-3</v>
      </c>
      <c r="L88" s="132">
        <v>0.1</v>
      </c>
      <c r="M88" s="131">
        <v>1.7999999999999999E-2</v>
      </c>
      <c r="N88" s="132">
        <v>0.7</v>
      </c>
      <c r="O88" s="131">
        <v>9.8000000000000004E-2</v>
      </c>
      <c r="P88" s="132">
        <v>1</v>
      </c>
    </row>
    <row r="89" spans="1:16" s="273" customFormat="1">
      <c r="A89" s="274"/>
      <c r="B89" s="271"/>
      <c r="C89" s="131"/>
      <c r="D89" s="132"/>
      <c r="E89" s="131"/>
      <c r="F89" s="132"/>
      <c r="G89" s="131"/>
      <c r="H89" s="132"/>
      <c r="I89" s="131"/>
      <c r="J89" s="132"/>
      <c r="K89" s="131"/>
      <c r="L89" s="132"/>
      <c r="M89" s="131"/>
      <c r="N89" s="132"/>
      <c r="O89" s="131"/>
      <c r="P89" s="132"/>
    </row>
    <row r="90" spans="1:16" s="273" customFormat="1">
      <c r="A90" s="274"/>
      <c r="B90" s="271"/>
      <c r="C90" s="131"/>
      <c r="D90" s="132"/>
      <c r="E90" s="131"/>
      <c r="F90" s="132"/>
      <c r="G90" s="131"/>
      <c r="H90" s="132"/>
      <c r="I90" s="131"/>
      <c r="J90" s="132"/>
      <c r="K90" s="131"/>
      <c r="L90" s="132"/>
      <c r="M90" s="131"/>
      <c r="N90" s="132"/>
      <c r="O90" s="131"/>
      <c r="P90" s="132"/>
    </row>
    <row r="91" spans="1:16" s="273" customFormat="1">
      <c r="A91" s="274"/>
      <c r="B91" s="271"/>
      <c r="C91" s="131"/>
      <c r="D91" s="132"/>
      <c r="E91" s="131"/>
      <c r="F91" s="132"/>
      <c r="G91" s="131"/>
      <c r="H91" s="132"/>
      <c r="I91" s="131"/>
      <c r="J91" s="132"/>
      <c r="K91" s="131"/>
      <c r="L91" s="132"/>
      <c r="M91" s="131"/>
      <c r="N91" s="132"/>
      <c r="O91" s="131"/>
      <c r="P91" s="132"/>
    </row>
    <row r="92" spans="1:16" s="273" customFormat="1">
      <c r="A92" s="274"/>
      <c r="B92" s="271"/>
      <c r="C92" s="131"/>
      <c r="D92" s="132"/>
      <c r="E92" s="131"/>
      <c r="F92" s="132"/>
      <c r="G92" s="131"/>
      <c r="H92" s="132"/>
      <c r="I92" s="131"/>
      <c r="J92" s="132"/>
      <c r="K92" s="131"/>
      <c r="L92" s="132"/>
      <c r="M92" s="131"/>
      <c r="N92" s="132"/>
      <c r="O92" s="131"/>
      <c r="P92" s="132"/>
    </row>
    <row r="93" spans="1:16" s="273" customFormat="1">
      <c r="A93" s="274"/>
      <c r="B93" s="271"/>
      <c r="C93" s="131"/>
      <c r="D93" s="132"/>
      <c r="E93" s="131"/>
      <c r="F93" s="132"/>
      <c r="G93" s="131"/>
      <c r="H93" s="132"/>
      <c r="I93" s="131"/>
      <c r="J93" s="132"/>
      <c r="K93" s="131"/>
      <c r="L93" s="132"/>
      <c r="M93" s="131"/>
      <c r="N93" s="132"/>
      <c r="O93" s="131"/>
      <c r="P93" s="132"/>
    </row>
    <row r="94" spans="1:16" s="273" customFormat="1">
      <c r="A94" s="274"/>
      <c r="B94" s="271"/>
      <c r="C94" s="131"/>
      <c r="D94" s="132"/>
      <c r="E94" s="131"/>
      <c r="F94" s="132"/>
      <c r="G94" s="131"/>
      <c r="H94" s="132"/>
      <c r="I94" s="131"/>
      <c r="J94" s="132"/>
      <c r="K94" s="131"/>
      <c r="L94" s="132"/>
      <c r="M94" s="131"/>
      <c r="N94" s="132"/>
      <c r="O94" s="131"/>
      <c r="P94" s="132"/>
    </row>
    <row r="95" spans="1:16" s="273" customFormat="1">
      <c r="A95" s="274"/>
      <c r="B95" s="271"/>
      <c r="C95" s="131"/>
      <c r="D95" s="132"/>
      <c r="E95" s="131"/>
      <c r="F95" s="132"/>
      <c r="G95" s="131"/>
      <c r="H95" s="132"/>
      <c r="I95" s="131"/>
      <c r="J95" s="132"/>
      <c r="K95" s="131"/>
      <c r="L95" s="132"/>
      <c r="M95" s="131"/>
      <c r="N95" s="132"/>
      <c r="O95" s="131"/>
      <c r="P95" s="132"/>
    </row>
    <row r="96" spans="1:16" s="273" customFormat="1">
      <c r="A96" s="274"/>
      <c r="B96" s="271"/>
      <c r="C96" s="131"/>
      <c r="D96" s="132"/>
      <c r="E96" s="131"/>
      <c r="F96" s="132"/>
      <c r="G96" s="131"/>
      <c r="H96" s="132"/>
      <c r="I96" s="131"/>
      <c r="J96" s="132"/>
      <c r="K96" s="131"/>
      <c r="L96" s="132"/>
      <c r="M96" s="131"/>
      <c r="N96" s="132"/>
      <c r="O96" s="131"/>
      <c r="P96" s="132"/>
    </row>
    <row r="97" spans="1:16" s="273" customFormat="1">
      <c r="A97" s="274"/>
      <c r="B97" s="271"/>
      <c r="C97" s="131"/>
      <c r="D97" s="132"/>
      <c r="E97" s="131"/>
      <c r="F97" s="132"/>
      <c r="G97" s="131"/>
      <c r="H97" s="132"/>
      <c r="I97" s="131"/>
      <c r="J97" s="132"/>
      <c r="K97" s="131"/>
      <c r="L97" s="132"/>
      <c r="M97" s="131"/>
      <c r="N97" s="132"/>
      <c r="O97" s="131"/>
      <c r="P97" s="132"/>
    </row>
    <row r="98" spans="1:16" s="273" customFormat="1">
      <c r="A98" s="274"/>
      <c r="B98" s="271"/>
      <c r="C98" s="131"/>
      <c r="D98" s="132"/>
      <c r="E98" s="131"/>
      <c r="F98" s="132"/>
      <c r="G98" s="131"/>
      <c r="H98" s="132"/>
      <c r="I98" s="131"/>
      <c r="J98" s="132"/>
      <c r="K98" s="131"/>
      <c r="L98" s="132"/>
      <c r="M98" s="131"/>
      <c r="N98" s="132"/>
      <c r="O98" s="131"/>
      <c r="P98" s="132"/>
    </row>
    <row r="99" spans="1:16" s="273" customFormat="1">
      <c r="A99" s="274"/>
      <c r="B99" s="271"/>
      <c r="C99" s="131"/>
      <c r="D99" s="132"/>
      <c r="E99" s="131"/>
      <c r="F99" s="132"/>
      <c r="G99" s="131"/>
      <c r="H99" s="132"/>
      <c r="I99" s="131"/>
      <c r="J99" s="132"/>
      <c r="K99" s="131"/>
      <c r="L99" s="132"/>
      <c r="M99" s="131"/>
      <c r="N99" s="132"/>
      <c r="O99" s="131"/>
      <c r="P99" s="132"/>
    </row>
    <row r="100" spans="1:16" s="273" customFormat="1">
      <c r="A100" s="274"/>
      <c r="B100" s="271"/>
      <c r="C100" s="131"/>
      <c r="D100" s="132"/>
      <c r="E100" s="131"/>
      <c r="F100" s="132"/>
      <c r="G100" s="131"/>
      <c r="H100" s="132"/>
      <c r="I100" s="131"/>
      <c r="J100" s="132"/>
      <c r="K100" s="131"/>
      <c r="L100" s="132"/>
      <c r="M100" s="131"/>
      <c r="N100" s="132"/>
      <c r="O100" s="131"/>
      <c r="P100" s="132"/>
    </row>
    <row r="101" spans="1:16" s="273" customFormat="1">
      <c r="A101" s="274"/>
      <c r="B101" s="271"/>
      <c r="C101" s="131"/>
      <c r="D101" s="132"/>
      <c r="E101" s="131"/>
      <c r="F101" s="132"/>
      <c r="G101" s="131"/>
      <c r="H101" s="132"/>
      <c r="I101" s="131"/>
      <c r="J101" s="132"/>
      <c r="K101" s="131"/>
      <c r="L101" s="132"/>
      <c r="M101" s="131"/>
      <c r="N101" s="132"/>
      <c r="O101" s="131"/>
      <c r="P101" s="132"/>
    </row>
    <row r="102" spans="1:16" s="273" customFormat="1">
      <c r="A102" s="274"/>
      <c r="B102" s="271"/>
      <c r="C102" s="131"/>
      <c r="D102" s="132"/>
      <c r="E102" s="131"/>
      <c r="F102" s="132"/>
      <c r="G102" s="131"/>
      <c r="H102" s="132"/>
      <c r="I102" s="131"/>
      <c r="J102" s="132"/>
      <c r="K102" s="131"/>
      <c r="L102" s="132"/>
      <c r="M102" s="131"/>
      <c r="N102" s="132"/>
      <c r="O102" s="131"/>
      <c r="P102" s="132"/>
    </row>
    <row r="103" spans="1:16" s="273" customFormat="1">
      <c r="A103" s="274"/>
      <c r="B103" s="271"/>
      <c r="C103" s="131"/>
      <c r="D103" s="132"/>
      <c r="E103" s="131"/>
      <c r="F103" s="132"/>
      <c r="G103" s="131"/>
      <c r="H103" s="132"/>
      <c r="I103" s="131"/>
      <c r="J103" s="132"/>
      <c r="K103" s="131"/>
      <c r="L103" s="132"/>
      <c r="M103" s="131"/>
      <c r="N103" s="132"/>
      <c r="O103" s="131"/>
      <c r="P103" s="132"/>
    </row>
    <row r="104" spans="1:16" s="273" customFormat="1">
      <c r="A104" s="274"/>
      <c r="B104" s="271"/>
      <c r="C104" s="131"/>
      <c r="D104" s="132"/>
      <c r="E104" s="131"/>
      <c r="F104" s="132"/>
      <c r="G104" s="131"/>
      <c r="H104" s="132"/>
      <c r="I104" s="131"/>
      <c r="J104" s="132"/>
      <c r="K104" s="131"/>
      <c r="L104" s="132"/>
      <c r="M104" s="131"/>
      <c r="N104" s="132"/>
      <c r="O104" s="131"/>
      <c r="P104" s="132"/>
    </row>
    <row r="105" spans="1:16" s="273" customFormat="1">
      <c r="A105" s="274"/>
      <c r="B105" s="271"/>
      <c r="C105" s="131"/>
      <c r="D105" s="132"/>
      <c r="E105" s="131"/>
      <c r="F105" s="132"/>
      <c r="G105" s="131"/>
      <c r="H105" s="132"/>
      <c r="I105" s="131"/>
      <c r="J105" s="132"/>
      <c r="K105" s="131"/>
      <c r="L105" s="132"/>
      <c r="M105" s="131"/>
      <c r="N105" s="132"/>
      <c r="O105" s="131"/>
      <c r="P105" s="132"/>
    </row>
    <row r="106" spans="1:16" s="273" customFormat="1">
      <c r="A106" s="274"/>
      <c r="B106" s="271"/>
      <c r="C106" s="131"/>
      <c r="D106" s="132"/>
      <c r="E106" s="131"/>
      <c r="F106" s="132"/>
      <c r="G106" s="131"/>
      <c r="H106" s="132"/>
      <c r="I106" s="131"/>
      <c r="J106" s="132"/>
      <c r="K106" s="131"/>
      <c r="L106" s="132"/>
      <c r="M106" s="131"/>
      <c r="N106" s="132"/>
      <c r="O106" s="131"/>
      <c r="P106" s="132"/>
    </row>
    <row r="107" spans="1:16" s="273" customFormat="1">
      <c r="A107" s="274"/>
      <c r="B107" s="271"/>
      <c r="C107" s="131"/>
      <c r="D107" s="132"/>
      <c r="E107" s="131"/>
      <c r="F107" s="132"/>
      <c r="G107" s="131"/>
      <c r="H107" s="132"/>
      <c r="I107" s="131"/>
      <c r="J107" s="132"/>
      <c r="K107" s="131"/>
      <c r="L107" s="132"/>
      <c r="M107" s="131"/>
      <c r="N107" s="132"/>
      <c r="O107" s="131"/>
      <c r="P107" s="132"/>
    </row>
    <row r="108" spans="1:16" s="273" customFormat="1">
      <c r="A108" s="274"/>
      <c r="B108" s="271"/>
      <c r="C108" s="131"/>
      <c r="D108" s="132"/>
      <c r="E108" s="131"/>
      <c r="F108" s="132"/>
      <c r="G108" s="131"/>
      <c r="H108" s="132"/>
      <c r="I108" s="131"/>
      <c r="J108" s="132"/>
      <c r="K108" s="131"/>
      <c r="L108" s="132"/>
      <c r="M108" s="131"/>
      <c r="N108" s="132"/>
      <c r="O108" s="131"/>
      <c r="P108" s="132"/>
    </row>
    <row r="109" spans="1:16" s="273" customFormat="1">
      <c r="A109" s="274"/>
      <c r="B109" s="271"/>
      <c r="C109" s="131"/>
      <c r="D109" s="132"/>
      <c r="E109" s="131"/>
      <c r="F109" s="132"/>
      <c r="G109" s="131"/>
      <c r="H109" s="132"/>
      <c r="I109" s="131"/>
      <c r="J109" s="132"/>
      <c r="K109" s="131"/>
      <c r="L109" s="132"/>
      <c r="M109" s="131"/>
      <c r="N109" s="132"/>
      <c r="O109" s="131"/>
      <c r="P109" s="132"/>
    </row>
    <row r="110" spans="1:16" s="273" customFormat="1">
      <c r="A110" s="274"/>
      <c r="B110" s="271"/>
      <c r="C110" s="131"/>
      <c r="D110" s="132"/>
      <c r="E110" s="131"/>
      <c r="F110" s="132"/>
      <c r="G110" s="131"/>
      <c r="H110" s="132"/>
      <c r="I110" s="131"/>
      <c r="J110" s="132"/>
      <c r="K110" s="131"/>
      <c r="L110" s="132"/>
      <c r="M110" s="131"/>
      <c r="N110" s="132"/>
      <c r="O110" s="131"/>
      <c r="P110" s="132"/>
    </row>
    <row r="111" spans="1:16" s="273" customFormat="1">
      <c r="A111" s="274"/>
      <c r="B111" s="271"/>
      <c r="C111" s="131"/>
      <c r="D111" s="132"/>
      <c r="E111" s="131"/>
      <c r="F111" s="132"/>
      <c r="G111" s="131"/>
      <c r="H111" s="132"/>
      <c r="I111" s="131"/>
      <c r="J111" s="132"/>
      <c r="K111" s="131"/>
      <c r="L111" s="132"/>
      <c r="M111" s="131"/>
      <c r="N111" s="132"/>
      <c r="O111" s="131"/>
      <c r="P111" s="132"/>
    </row>
    <row r="112" spans="1:16" s="273" customFormat="1">
      <c r="A112" s="274"/>
      <c r="B112" s="271"/>
      <c r="C112" s="131"/>
      <c r="D112" s="132"/>
      <c r="E112" s="131"/>
      <c r="F112" s="132"/>
      <c r="G112" s="131"/>
      <c r="H112" s="132"/>
      <c r="I112" s="131"/>
      <c r="J112" s="132"/>
      <c r="K112" s="131"/>
      <c r="L112" s="132"/>
      <c r="M112" s="131"/>
      <c r="N112" s="132"/>
      <c r="O112" s="131"/>
      <c r="P112" s="132"/>
    </row>
    <row r="113" spans="1:16" s="273" customFormat="1">
      <c r="A113" s="274"/>
      <c r="B113" s="271"/>
      <c r="C113" s="131"/>
      <c r="D113" s="132"/>
      <c r="E113" s="131"/>
      <c r="F113" s="132"/>
      <c r="G113" s="131"/>
      <c r="H113" s="132"/>
      <c r="I113" s="131"/>
      <c r="J113" s="132"/>
      <c r="K113" s="131"/>
      <c r="L113" s="132"/>
      <c r="M113" s="131"/>
      <c r="N113" s="132"/>
      <c r="O113" s="131"/>
      <c r="P113" s="132"/>
    </row>
    <row r="114" spans="1:16" s="273" customFormat="1">
      <c r="A114" s="274"/>
      <c r="B114" s="271"/>
      <c r="C114" s="131"/>
      <c r="D114" s="132"/>
      <c r="E114" s="131"/>
      <c r="F114" s="132"/>
      <c r="G114" s="131"/>
      <c r="H114" s="132"/>
      <c r="I114" s="131"/>
      <c r="J114" s="132"/>
      <c r="K114" s="131"/>
      <c r="L114" s="132"/>
      <c r="M114" s="131"/>
      <c r="N114" s="132"/>
      <c r="O114" s="131"/>
      <c r="P114" s="132"/>
    </row>
    <row r="115" spans="1:16" s="273" customFormat="1">
      <c r="A115" s="274"/>
      <c r="B115" s="271"/>
      <c r="C115" s="131"/>
      <c r="D115" s="132"/>
      <c r="E115" s="131"/>
      <c r="F115" s="132"/>
      <c r="G115" s="131"/>
      <c r="H115" s="132"/>
      <c r="I115" s="131"/>
      <c r="J115" s="132"/>
      <c r="K115" s="131"/>
      <c r="L115" s="132"/>
      <c r="M115" s="131"/>
      <c r="N115" s="132"/>
      <c r="O115" s="131"/>
      <c r="P115" s="132"/>
    </row>
    <row r="116" spans="1:16" s="273" customFormat="1">
      <c r="A116" s="274"/>
      <c r="B116" s="271"/>
      <c r="C116" s="131"/>
      <c r="D116" s="132"/>
      <c r="E116" s="131"/>
      <c r="F116" s="132"/>
      <c r="G116" s="131"/>
      <c r="H116" s="132"/>
      <c r="I116" s="131"/>
      <c r="J116" s="132"/>
      <c r="K116" s="131"/>
      <c r="L116" s="132"/>
      <c r="M116" s="131"/>
      <c r="N116" s="132"/>
      <c r="O116" s="131"/>
      <c r="P116" s="132"/>
    </row>
    <row r="117" spans="1:16" s="273" customFormat="1">
      <c r="A117" s="274"/>
      <c r="B117" s="271"/>
      <c r="C117" s="131"/>
      <c r="D117" s="132"/>
      <c r="E117" s="131"/>
      <c r="F117" s="132"/>
      <c r="G117" s="131"/>
      <c r="H117" s="132"/>
      <c r="I117" s="131"/>
      <c r="J117" s="132"/>
      <c r="K117" s="131"/>
      <c r="L117" s="132"/>
      <c r="M117" s="131"/>
      <c r="N117" s="132"/>
      <c r="O117" s="131"/>
      <c r="P117" s="132"/>
    </row>
    <row r="118" spans="1:16" s="273" customFormat="1">
      <c r="A118" s="274"/>
      <c r="B118" s="271"/>
      <c r="C118" s="131"/>
      <c r="D118" s="132"/>
      <c r="E118" s="131"/>
      <c r="F118" s="132"/>
      <c r="G118" s="131"/>
      <c r="H118" s="132"/>
      <c r="I118" s="131"/>
      <c r="J118" s="132"/>
      <c r="K118" s="131"/>
      <c r="L118" s="132"/>
      <c r="M118" s="131"/>
      <c r="N118" s="132"/>
      <c r="O118" s="131"/>
      <c r="P118" s="132"/>
    </row>
    <row r="119" spans="1:16" s="273" customFormat="1">
      <c r="A119" s="274"/>
      <c r="B119" s="271"/>
      <c r="C119" s="131"/>
      <c r="D119" s="132"/>
      <c r="E119" s="131"/>
      <c r="F119" s="132"/>
      <c r="G119" s="131"/>
      <c r="H119" s="132"/>
      <c r="I119" s="131"/>
      <c r="J119" s="132"/>
      <c r="K119" s="131"/>
      <c r="L119" s="132"/>
      <c r="M119" s="131"/>
      <c r="N119" s="132"/>
      <c r="O119" s="131"/>
      <c r="P119" s="132"/>
    </row>
    <row r="120" spans="1:16">
      <c r="A120" s="177"/>
      <c r="B120" s="177"/>
      <c r="C120" s="177"/>
      <c r="D120" s="177"/>
      <c r="E120" s="177"/>
      <c r="F120" s="177"/>
      <c r="G120" s="177"/>
      <c r="H120" s="177"/>
      <c r="I120" s="177"/>
      <c r="J120" s="177"/>
      <c r="K120" s="159"/>
      <c r="L120" s="159"/>
      <c r="M120" s="159"/>
      <c r="N120" s="159"/>
      <c r="O120" s="159"/>
      <c r="P120" s="159"/>
    </row>
    <row r="121" spans="1:16">
      <c r="A121" s="712" t="s">
        <v>504</v>
      </c>
      <c r="B121" s="712"/>
      <c r="C121" s="712"/>
      <c r="D121" s="712"/>
      <c r="E121" s="712"/>
      <c r="F121" s="712"/>
      <c r="G121" s="712"/>
      <c r="H121" s="712"/>
      <c r="I121" s="712"/>
      <c r="J121" s="138"/>
      <c r="K121" s="159"/>
      <c r="L121" s="159"/>
      <c r="M121" s="159"/>
      <c r="N121" s="159"/>
      <c r="O121" s="159"/>
      <c r="P121" s="159"/>
    </row>
    <row r="122" spans="1:16">
      <c r="A122" s="711" t="s">
        <v>54</v>
      </c>
      <c r="B122" s="711"/>
      <c r="C122" s="711"/>
      <c r="D122" s="711"/>
      <c r="E122" s="711"/>
      <c r="F122" s="711"/>
      <c r="G122" s="711"/>
      <c r="H122" s="711"/>
      <c r="I122" s="711"/>
      <c r="J122" s="177"/>
      <c r="K122" s="159"/>
      <c r="L122" s="159"/>
      <c r="M122" s="159"/>
      <c r="N122" s="159"/>
      <c r="O122" s="159"/>
      <c r="P122" s="159"/>
    </row>
    <row r="123" spans="1:16">
      <c r="A123" s="177"/>
      <c r="B123" s="177"/>
      <c r="C123" s="177"/>
      <c r="D123" s="177"/>
      <c r="E123" s="177"/>
      <c r="F123" s="177"/>
      <c r="G123" s="177"/>
      <c r="H123" s="177"/>
      <c r="I123" s="177"/>
      <c r="J123" s="177"/>
      <c r="K123" s="159"/>
      <c r="L123" s="159"/>
      <c r="M123" s="159"/>
      <c r="N123" s="159"/>
      <c r="O123" s="159"/>
      <c r="P123" s="159"/>
    </row>
    <row r="124" spans="1:16" s="67" customFormat="1">
      <c r="A124" s="710" t="s">
        <v>445</v>
      </c>
      <c r="B124" s="710"/>
      <c r="C124" s="710"/>
      <c r="D124" s="710"/>
      <c r="E124" s="710"/>
      <c r="F124" s="710"/>
      <c r="G124" s="710"/>
      <c r="H124" s="710"/>
      <c r="I124" s="710"/>
      <c r="J124" s="137"/>
    </row>
    <row r="125" spans="1:16">
      <c r="A125" s="177"/>
      <c r="B125" s="177"/>
      <c r="C125" s="177"/>
      <c r="D125" s="177"/>
      <c r="E125" s="177"/>
      <c r="F125" s="177"/>
      <c r="G125" s="177"/>
      <c r="H125" s="177"/>
      <c r="I125" s="177"/>
      <c r="J125" s="177"/>
      <c r="K125" s="159"/>
      <c r="L125" s="159"/>
      <c r="M125" s="159"/>
      <c r="N125" s="159"/>
      <c r="O125" s="159"/>
      <c r="P125" s="159"/>
    </row>
    <row r="126" spans="1:16" s="28" customFormat="1" ht="24">
      <c r="B126" s="288"/>
      <c r="C126" s="287" t="s">
        <v>56</v>
      </c>
      <c r="D126" s="288" t="s">
        <v>46</v>
      </c>
      <c r="E126" s="286" t="s">
        <v>70</v>
      </c>
      <c r="F126" s="286" t="s">
        <v>585</v>
      </c>
      <c r="G126" s="25"/>
      <c r="H126" s="25"/>
      <c r="I126" s="26"/>
      <c r="J126" s="25"/>
      <c r="K126" s="26"/>
      <c r="L126" s="25"/>
      <c r="M126" s="26"/>
      <c r="N126" s="25"/>
      <c r="O126" s="26"/>
      <c r="P126" s="25"/>
    </row>
    <row r="127" spans="1:16">
      <c r="A127" s="159"/>
      <c r="B127" s="290" t="s">
        <v>34</v>
      </c>
      <c r="C127" s="211">
        <v>2.5999999999999999E-2</v>
      </c>
      <c r="D127" s="212">
        <v>0.8</v>
      </c>
      <c r="E127" s="75"/>
      <c r="F127" s="299">
        <v>0.23400000000000001</v>
      </c>
      <c r="G127" s="1"/>
      <c r="H127" s="1"/>
      <c r="I127" s="1"/>
      <c r="J127" s="1"/>
      <c r="K127" s="159"/>
      <c r="L127" s="159"/>
      <c r="M127" s="159"/>
      <c r="N127" s="159"/>
      <c r="O127" s="159"/>
      <c r="P127" s="159"/>
    </row>
    <row r="128" spans="1:16">
      <c r="A128" s="159"/>
      <c r="B128" s="290" t="s">
        <v>31</v>
      </c>
      <c r="C128" s="211">
        <v>4.8000000000000001E-2</v>
      </c>
      <c r="D128" s="212">
        <v>1.5</v>
      </c>
      <c r="E128" s="300"/>
      <c r="F128" s="299">
        <v>0.23400000000000001</v>
      </c>
      <c r="G128" s="1"/>
      <c r="H128" s="1"/>
      <c r="I128" s="1"/>
      <c r="J128" s="1"/>
      <c r="K128" s="159"/>
      <c r="L128" s="159"/>
      <c r="M128" s="159"/>
      <c r="N128" s="159"/>
      <c r="O128" s="159"/>
      <c r="P128" s="159"/>
    </row>
    <row r="129" spans="1:16">
      <c r="A129" s="159"/>
      <c r="B129" s="290" t="s">
        <v>26</v>
      </c>
      <c r="C129" s="211">
        <v>0.05</v>
      </c>
      <c r="D129" s="212">
        <v>0.6</v>
      </c>
      <c r="E129" s="300"/>
      <c r="F129" s="299">
        <v>0.23400000000000001</v>
      </c>
      <c r="G129" s="1"/>
      <c r="H129" s="1"/>
      <c r="I129" s="1"/>
      <c r="J129" s="1"/>
      <c r="K129" s="159"/>
      <c r="L129" s="159"/>
      <c r="M129" s="159"/>
      <c r="N129" s="159"/>
      <c r="O129" s="159"/>
      <c r="P129" s="159"/>
    </row>
    <row r="130" spans="1:16">
      <c r="A130" s="159"/>
      <c r="B130" s="290" t="s">
        <v>30</v>
      </c>
      <c r="C130" s="211">
        <v>7.4999999999999997E-2</v>
      </c>
      <c r="D130" s="212">
        <v>0.7</v>
      </c>
      <c r="E130" s="300"/>
      <c r="F130" s="299">
        <v>0.23400000000000001</v>
      </c>
      <c r="G130" s="1"/>
      <c r="H130" s="1"/>
      <c r="I130" s="1"/>
      <c r="J130" s="1"/>
      <c r="K130" s="159"/>
      <c r="L130" s="159"/>
      <c r="M130" s="159"/>
      <c r="N130" s="159"/>
      <c r="O130" s="159"/>
      <c r="P130" s="159"/>
    </row>
    <row r="131" spans="1:16">
      <c r="A131" s="159"/>
      <c r="B131" s="290" t="s">
        <v>21</v>
      </c>
      <c r="C131" s="211">
        <v>7.9000000000000001E-2</v>
      </c>
      <c r="D131" s="212">
        <v>1.2</v>
      </c>
      <c r="E131" s="300"/>
      <c r="F131" s="299">
        <v>0.23400000000000001</v>
      </c>
      <c r="G131" s="1"/>
      <c r="H131" s="1"/>
      <c r="I131" s="1"/>
      <c r="J131" s="1"/>
      <c r="K131" s="159"/>
      <c r="L131" s="159"/>
      <c r="M131" s="159"/>
      <c r="N131" s="159"/>
      <c r="O131" s="159"/>
      <c r="P131" s="159"/>
    </row>
    <row r="132" spans="1:16" s="203" customFormat="1">
      <c r="B132" s="290" t="s">
        <v>27</v>
      </c>
      <c r="C132" s="211">
        <v>9.2999999999999999E-2</v>
      </c>
      <c r="D132" s="212">
        <v>1.5</v>
      </c>
      <c r="E132" s="300"/>
      <c r="F132" s="299">
        <v>0.23400000000000001</v>
      </c>
      <c r="G132" s="1"/>
      <c r="H132" s="1"/>
      <c r="I132" s="1"/>
      <c r="J132" s="1"/>
    </row>
    <row r="133" spans="1:16" s="203" customFormat="1">
      <c r="B133" s="290" t="s">
        <v>22</v>
      </c>
      <c r="C133" s="211">
        <v>0.10199999999999999</v>
      </c>
      <c r="D133" s="212">
        <v>0.8</v>
      </c>
      <c r="E133" s="300"/>
      <c r="F133" s="299">
        <v>0.23400000000000001</v>
      </c>
      <c r="G133" s="1"/>
      <c r="H133" s="1"/>
      <c r="I133" s="1"/>
      <c r="J133" s="1"/>
    </row>
    <row r="134" spans="1:16">
      <c r="A134" s="159"/>
      <c r="B134" s="290" t="s">
        <v>32</v>
      </c>
      <c r="C134" s="211">
        <v>0.106</v>
      </c>
      <c r="D134" s="212">
        <v>0.9</v>
      </c>
      <c r="E134" s="300"/>
      <c r="F134" s="299">
        <v>0.23400000000000001</v>
      </c>
      <c r="G134" s="1"/>
      <c r="H134" s="1"/>
      <c r="I134" s="1"/>
      <c r="J134" s="1"/>
      <c r="K134" s="159"/>
      <c r="L134" s="159"/>
      <c r="M134" s="159"/>
      <c r="N134" s="159"/>
      <c r="O134" s="159"/>
      <c r="P134" s="159"/>
    </row>
    <row r="135" spans="1:16">
      <c r="A135" s="159"/>
      <c r="B135" s="290" t="s">
        <v>38</v>
      </c>
      <c r="C135" s="211">
        <v>0.11700000000000001</v>
      </c>
      <c r="D135" s="212">
        <v>2.8</v>
      </c>
      <c r="E135" s="300"/>
      <c r="F135" s="299">
        <v>0.23400000000000001</v>
      </c>
      <c r="G135" s="1"/>
      <c r="H135" s="1"/>
      <c r="I135" s="1"/>
      <c r="J135" s="1"/>
      <c r="K135" s="159"/>
      <c r="L135" s="159"/>
      <c r="M135" s="159"/>
      <c r="N135" s="159"/>
      <c r="O135" s="159"/>
      <c r="P135" s="159"/>
    </row>
    <row r="136" spans="1:16">
      <c r="A136" s="159"/>
      <c r="B136" s="290" t="s">
        <v>18</v>
      </c>
      <c r="C136" s="211">
        <v>0.122</v>
      </c>
      <c r="D136" s="212">
        <v>1.6</v>
      </c>
      <c r="E136" s="300"/>
      <c r="F136" s="299">
        <v>0.23400000000000001</v>
      </c>
      <c r="G136" s="1"/>
      <c r="H136" s="1"/>
      <c r="I136" s="1"/>
      <c r="J136" s="1"/>
      <c r="K136" s="159"/>
      <c r="L136" s="159"/>
      <c r="M136" s="159"/>
      <c r="N136" s="159"/>
      <c r="O136" s="159"/>
      <c r="P136" s="159"/>
    </row>
    <row r="137" spans="1:16">
      <c r="A137" s="159"/>
      <c r="B137" s="290" t="s">
        <v>24</v>
      </c>
      <c r="C137" s="211">
        <v>0.13700000000000001</v>
      </c>
      <c r="D137" s="212">
        <v>0.9</v>
      </c>
      <c r="E137" s="300"/>
      <c r="F137" s="299">
        <v>0.23400000000000001</v>
      </c>
      <c r="G137" s="1"/>
      <c r="H137" s="1"/>
      <c r="I137" s="1"/>
      <c r="J137" s="1"/>
      <c r="K137" s="159"/>
      <c r="L137" s="159"/>
      <c r="M137" s="159"/>
      <c r="N137" s="159"/>
      <c r="O137" s="159"/>
      <c r="P137" s="159"/>
    </row>
    <row r="138" spans="1:16">
      <c r="A138" s="159"/>
      <c r="B138" s="290" t="s">
        <v>35</v>
      </c>
      <c r="C138" s="272">
        <v>0.16300000000000001</v>
      </c>
      <c r="D138" s="212">
        <v>1.4</v>
      </c>
      <c r="E138" s="213"/>
      <c r="F138" s="299">
        <v>0.23400000000000001</v>
      </c>
      <c r="G138" s="1"/>
      <c r="H138" s="1"/>
      <c r="I138" s="1"/>
      <c r="J138" s="1"/>
      <c r="K138" s="159"/>
      <c r="L138" s="159"/>
      <c r="M138" s="159"/>
      <c r="N138" s="159"/>
      <c r="O138" s="159"/>
      <c r="P138" s="159"/>
    </row>
    <row r="139" spans="1:16" s="318" customFormat="1">
      <c r="B139" s="320" t="s">
        <v>19</v>
      </c>
      <c r="D139" s="324">
        <v>1</v>
      </c>
      <c r="E139" s="323">
        <v>0.20599999999999999</v>
      </c>
      <c r="F139" s="330">
        <v>0.23400000000000001</v>
      </c>
      <c r="G139" s="312"/>
      <c r="H139" s="312"/>
      <c r="I139" s="312"/>
      <c r="J139" s="312"/>
    </row>
    <row r="140" spans="1:16">
      <c r="A140" s="159"/>
      <c r="B140" s="290" t="s">
        <v>29</v>
      </c>
      <c r="C140" s="211">
        <v>0.24199999999999999</v>
      </c>
      <c r="D140" s="212">
        <v>1.7</v>
      </c>
      <c r="E140" s="300"/>
      <c r="F140" s="299">
        <v>0.23400000000000001</v>
      </c>
      <c r="G140" s="1"/>
      <c r="H140" s="1"/>
      <c r="I140" s="1"/>
      <c r="J140" s="1"/>
    </row>
    <row r="141" spans="1:16">
      <c r="A141" s="159"/>
      <c r="B141" s="290" t="s">
        <v>20</v>
      </c>
      <c r="C141" s="211">
        <v>0.26100000000000001</v>
      </c>
      <c r="D141" s="212">
        <v>1.4</v>
      </c>
      <c r="E141" s="300"/>
      <c r="F141" s="299">
        <v>0.23400000000000001</v>
      </c>
      <c r="G141" s="1"/>
      <c r="H141" s="1"/>
      <c r="I141" s="1"/>
      <c r="J141" s="1"/>
    </row>
    <row r="142" spans="1:16">
      <c r="A142" s="159"/>
      <c r="B142" s="290" t="s">
        <v>33</v>
      </c>
      <c r="C142" s="211">
        <v>0.28999999999999998</v>
      </c>
      <c r="D142" s="212">
        <v>1.2</v>
      </c>
      <c r="E142" s="300"/>
      <c r="F142" s="299">
        <v>0.23400000000000001</v>
      </c>
      <c r="G142" s="1"/>
      <c r="H142" s="1"/>
      <c r="I142" s="1"/>
      <c r="J142" s="1"/>
    </row>
    <row r="143" spans="1:16">
      <c r="A143" s="159"/>
      <c r="B143" s="683" t="s">
        <v>23</v>
      </c>
      <c r="C143" s="211">
        <v>0.315</v>
      </c>
      <c r="D143" s="212">
        <v>1</v>
      </c>
      <c r="E143" s="300"/>
      <c r="F143" s="299">
        <v>0.23400000000000001</v>
      </c>
      <c r="G143" s="1"/>
      <c r="H143" s="1"/>
      <c r="I143" s="1"/>
      <c r="J143" s="1"/>
    </row>
    <row r="144" spans="1:16">
      <c r="A144" s="159"/>
      <c r="B144" s="290" t="s">
        <v>28</v>
      </c>
      <c r="C144" s="211">
        <v>0.32</v>
      </c>
      <c r="D144" s="212">
        <v>1.3</v>
      </c>
      <c r="E144" s="300"/>
      <c r="F144" s="299">
        <v>0.23400000000000001</v>
      </c>
      <c r="G144" s="1"/>
      <c r="H144" s="1"/>
      <c r="I144" s="1"/>
      <c r="J144" s="1"/>
    </row>
    <row r="145" spans="1:10">
      <c r="A145" s="159"/>
      <c r="B145" s="290" t="s">
        <v>25</v>
      </c>
      <c r="C145" s="211">
        <v>0.33600000000000002</v>
      </c>
      <c r="D145" s="212">
        <v>1.1000000000000001</v>
      </c>
      <c r="E145" s="300"/>
      <c r="F145" s="299">
        <v>0.23400000000000001</v>
      </c>
      <c r="G145" s="1"/>
      <c r="H145" s="1"/>
      <c r="I145" s="1"/>
      <c r="J145" s="1"/>
    </row>
    <row r="146" spans="1:10">
      <c r="A146" s="159"/>
      <c r="B146" s="668" t="s">
        <v>37</v>
      </c>
      <c r="C146" s="211">
        <v>0.34200000000000003</v>
      </c>
      <c r="D146" s="212">
        <v>1.2</v>
      </c>
      <c r="E146" s="300"/>
      <c r="F146" s="299">
        <v>0.23400000000000001</v>
      </c>
      <c r="G146" s="1"/>
      <c r="H146" s="1"/>
      <c r="I146" s="1"/>
      <c r="J146" s="1"/>
    </row>
    <row r="147" spans="1:10">
      <c r="A147" s="159"/>
      <c r="B147" s="290" t="s">
        <v>36</v>
      </c>
      <c r="C147" s="211">
        <v>0.44600000000000001</v>
      </c>
      <c r="D147" s="212">
        <v>1.4</v>
      </c>
      <c r="E147" s="15"/>
      <c r="F147" s="299">
        <v>0.23400000000000001</v>
      </c>
      <c r="G147" s="1"/>
      <c r="H147" s="1"/>
      <c r="I147" s="1"/>
      <c r="J147" s="1"/>
    </row>
    <row r="148" spans="1:10">
      <c r="A148" s="159"/>
      <c r="B148" s="295" t="s">
        <v>53</v>
      </c>
      <c r="C148" s="211">
        <v>0.23400000000000001</v>
      </c>
      <c r="D148" s="212">
        <v>0.3</v>
      </c>
      <c r="E148" s="300"/>
      <c r="F148" s="299">
        <v>0.23400000000000001</v>
      </c>
      <c r="G148" s="1"/>
      <c r="H148" s="1"/>
      <c r="I148" s="1"/>
      <c r="J148" s="1"/>
    </row>
    <row r="149" spans="1:10">
      <c r="A149" s="215"/>
      <c r="B149" s="295" t="s">
        <v>57</v>
      </c>
      <c r="C149" s="211">
        <v>0.13700000000000001</v>
      </c>
      <c r="D149" s="212">
        <v>0.1</v>
      </c>
      <c r="E149" s="300"/>
      <c r="F149" s="299">
        <v>0.23400000000000001</v>
      </c>
      <c r="G149" s="4"/>
      <c r="H149" s="4"/>
      <c r="I149" s="4"/>
      <c r="J149" s="4"/>
    </row>
    <row r="150" spans="1:10" s="273" customFormat="1">
      <c r="B150" s="73"/>
      <c r="C150" s="211"/>
      <c r="D150" s="212"/>
      <c r="E150" s="136"/>
      <c r="F150" s="232"/>
      <c r="G150" s="232"/>
      <c r="H150" s="232"/>
      <c r="I150" s="232"/>
      <c r="J150" s="232"/>
    </row>
    <row r="151" spans="1:10" s="203" customFormat="1" ht="14.25" customHeight="1">
      <c r="A151" s="711" t="s">
        <v>505</v>
      </c>
      <c r="B151" s="711"/>
      <c r="C151" s="711"/>
      <c r="D151" s="711"/>
      <c r="E151" s="711"/>
      <c r="F151" s="711"/>
      <c r="G151" s="711"/>
      <c r="H151" s="711"/>
      <c r="I151" s="711"/>
      <c r="J151" s="207"/>
    </row>
    <row r="152" spans="1:10">
      <c r="A152" s="711"/>
      <c r="B152" s="711"/>
      <c r="C152" s="711"/>
      <c r="D152" s="711"/>
      <c r="E152" s="711"/>
      <c r="F152" s="711"/>
      <c r="G152" s="711"/>
      <c r="H152" s="711"/>
      <c r="I152" s="711"/>
      <c r="J152" s="177"/>
    </row>
    <row r="153" spans="1:10" s="67" customFormat="1">
      <c r="A153" s="710" t="s">
        <v>403</v>
      </c>
      <c r="B153" s="710"/>
      <c r="C153" s="710"/>
      <c r="D153" s="710"/>
      <c r="E153" s="710"/>
      <c r="F153" s="710"/>
      <c r="G153" s="710"/>
      <c r="H153" s="710"/>
      <c r="I153" s="710"/>
      <c r="J153" s="137"/>
    </row>
    <row r="154" spans="1:10">
      <c r="A154" s="177"/>
      <c r="B154" s="177"/>
      <c r="C154" s="177"/>
      <c r="D154" s="177"/>
      <c r="E154" s="177"/>
      <c r="F154" s="177"/>
      <c r="G154" s="177"/>
      <c r="H154" s="177"/>
      <c r="I154" s="177"/>
      <c r="J154" s="177"/>
    </row>
    <row r="155" spans="1:10" ht="24">
      <c r="A155" s="177"/>
      <c r="B155" s="25"/>
      <c r="C155" s="63" t="s">
        <v>56</v>
      </c>
      <c r="D155" s="63" t="s">
        <v>46</v>
      </c>
      <c r="E155" s="177"/>
      <c r="F155" s="177"/>
      <c r="G155" s="177"/>
      <c r="H155" s="177"/>
      <c r="I155" s="177"/>
      <c r="J155" s="177"/>
    </row>
    <row r="156" spans="1:10">
      <c r="A156" s="177"/>
      <c r="B156" s="65">
        <v>2015</v>
      </c>
      <c r="C156" s="175">
        <v>0.189</v>
      </c>
      <c r="D156" s="221">
        <v>0.9</v>
      </c>
      <c r="E156" s="177"/>
      <c r="F156" s="177"/>
      <c r="G156" s="177"/>
      <c r="H156" s="177"/>
      <c r="I156" s="177"/>
      <c r="J156" s="177"/>
    </row>
    <row r="157" spans="1:10">
      <c r="A157" s="177"/>
      <c r="B157" s="66">
        <v>2016</v>
      </c>
      <c r="C157" s="175">
        <v>0.19600000000000001</v>
      </c>
      <c r="D157" s="221">
        <v>0.9</v>
      </c>
      <c r="E157" s="177"/>
      <c r="F157" s="177"/>
      <c r="G157" s="177"/>
      <c r="H157" s="177"/>
      <c r="I157" s="177"/>
      <c r="J157" s="177"/>
    </row>
    <row r="158" spans="1:10">
      <c r="A158" s="177"/>
      <c r="B158" s="66">
        <v>2017</v>
      </c>
      <c r="C158" s="175">
        <v>0.20399999999999999</v>
      </c>
      <c r="D158" s="41">
        <v>1</v>
      </c>
      <c r="E158" s="177"/>
      <c r="F158" s="177"/>
      <c r="G158" s="177"/>
      <c r="H158" s="177"/>
      <c r="I158" s="177"/>
      <c r="J158" s="177"/>
    </row>
    <row r="159" spans="1:10">
      <c r="A159" s="177"/>
      <c r="B159" s="253">
        <v>2018</v>
      </c>
      <c r="C159" s="175">
        <v>0.19400000000000001</v>
      </c>
      <c r="D159" s="221">
        <v>1</v>
      </c>
      <c r="E159" s="177"/>
      <c r="F159" s="177"/>
      <c r="G159" s="177"/>
      <c r="H159" s="177"/>
      <c r="I159" s="177"/>
      <c r="J159" s="177"/>
    </row>
    <row r="160" spans="1:10">
      <c r="A160" s="177"/>
      <c r="B160" s="253">
        <v>2019</v>
      </c>
      <c r="C160" s="175">
        <v>0.20599999999999999</v>
      </c>
      <c r="D160" s="221">
        <v>1</v>
      </c>
      <c r="E160" s="177"/>
      <c r="F160" s="177"/>
      <c r="G160" s="177"/>
      <c r="H160" s="177"/>
      <c r="I160" s="177"/>
      <c r="J160" s="177"/>
    </row>
    <row r="161" spans="1:10">
      <c r="A161" s="177"/>
      <c r="B161" s="177"/>
      <c r="C161" s="177"/>
      <c r="D161" s="177"/>
      <c r="E161" s="177"/>
      <c r="F161" s="177"/>
      <c r="G161" s="177"/>
      <c r="H161" s="177"/>
      <c r="I161" s="177"/>
      <c r="J161" s="177"/>
    </row>
    <row r="162" spans="1:10" s="203" customFormat="1" ht="14.25" customHeight="1">
      <c r="A162" s="711" t="s">
        <v>506</v>
      </c>
      <c r="B162" s="711"/>
      <c r="C162" s="711"/>
      <c r="D162" s="711"/>
      <c r="E162" s="711"/>
      <c r="F162" s="711"/>
      <c r="G162" s="711"/>
      <c r="H162" s="711"/>
      <c r="I162" s="711"/>
      <c r="J162" s="207"/>
    </row>
    <row r="163" spans="1:10">
      <c r="A163" s="711"/>
      <c r="B163" s="711"/>
      <c r="C163" s="711"/>
      <c r="D163" s="711"/>
      <c r="E163" s="711"/>
      <c r="F163" s="711"/>
      <c r="G163" s="711"/>
      <c r="H163" s="711"/>
      <c r="I163" s="711"/>
      <c r="J163" s="177"/>
    </row>
    <row r="165" spans="1:10" s="67" customFormat="1">
      <c r="A165" s="710" t="s">
        <v>446</v>
      </c>
      <c r="B165" s="710"/>
      <c r="C165" s="710"/>
      <c r="D165" s="710"/>
      <c r="E165" s="710"/>
      <c r="F165" s="710"/>
      <c r="G165" s="710"/>
      <c r="H165" s="710"/>
      <c r="I165" s="710"/>
      <c r="J165" s="137"/>
    </row>
    <row r="167" spans="1:10" ht="24">
      <c r="A167" s="159"/>
      <c r="B167" s="25"/>
      <c r="C167" s="64" t="s">
        <v>56</v>
      </c>
      <c r="D167" s="64" t="s">
        <v>46</v>
      </c>
      <c r="E167" s="64" t="s">
        <v>588</v>
      </c>
      <c r="F167" s="64"/>
      <c r="G167" s="159"/>
      <c r="H167" s="159"/>
      <c r="I167" s="159"/>
      <c r="J167" s="159"/>
    </row>
    <row r="168" spans="1:10" s="159" customFormat="1">
      <c r="B168" s="293" t="s">
        <v>300</v>
      </c>
      <c r="C168" s="175">
        <v>0.45900000000000002</v>
      </c>
      <c r="D168" s="203">
        <v>3.8</v>
      </c>
      <c r="E168" s="175">
        <v>0.193</v>
      </c>
      <c r="F168" s="203"/>
    </row>
    <row r="169" spans="1:10" s="159" customFormat="1">
      <c r="B169" s="293" t="s">
        <v>329</v>
      </c>
      <c r="C169" s="200">
        <v>0.45500000000000002</v>
      </c>
      <c r="D169" s="203">
        <v>6.1</v>
      </c>
      <c r="E169" s="175">
        <v>0.193</v>
      </c>
      <c r="F169" s="203"/>
    </row>
    <row r="170" spans="1:10" s="159" customFormat="1">
      <c r="B170" s="293" t="s">
        <v>320</v>
      </c>
      <c r="C170" s="199">
        <v>0.38400000000000001</v>
      </c>
      <c r="D170" s="203">
        <v>1.4</v>
      </c>
      <c r="E170" s="175">
        <v>0.193</v>
      </c>
      <c r="F170" s="203"/>
    </row>
    <row r="171" spans="1:10" s="159" customFormat="1">
      <c r="B171" s="293" t="s">
        <v>328</v>
      </c>
      <c r="C171" s="175">
        <v>0.36799999999999999</v>
      </c>
      <c r="D171" s="203">
        <v>5.4</v>
      </c>
      <c r="E171" s="175">
        <v>0.193</v>
      </c>
      <c r="F171" s="203"/>
    </row>
    <row r="172" spans="1:10" s="159" customFormat="1">
      <c r="B172" s="293" t="s">
        <v>315</v>
      </c>
      <c r="C172" s="175">
        <v>0.26300000000000001</v>
      </c>
      <c r="D172" s="203">
        <v>3.6</v>
      </c>
      <c r="E172" s="175">
        <v>0.193</v>
      </c>
      <c r="F172" s="203"/>
    </row>
    <row r="173" spans="1:10" s="159" customFormat="1">
      <c r="B173" s="293" t="s">
        <v>312</v>
      </c>
      <c r="C173" s="199">
        <v>0.255</v>
      </c>
      <c r="D173" s="203">
        <v>5</v>
      </c>
      <c r="E173" s="175">
        <v>0.193</v>
      </c>
      <c r="F173" s="203"/>
    </row>
    <row r="174" spans="1:10" s="159" customFormat="1">
      <c r="B174" s="293" t="s">
        <v>324</v>
      </c>
      <c r="C174" s="200">
        <v>0.24399999999999999</v>
      </c>
      <c r="D174" s="203">
        <v>6.7</v>
      </c>
      <c r="E174" s="175">
        <v>0.193</v>
      </c>
      <c r="F174" s="203"/>
    </row>
    <row r="175" spans="1:10" s="159" customFormat="1">
      <c r="B175" s="293" t="s">
        <v>292</v>
      </c>
      <c r="C175" s="199">
        <v>0.23400000000000001</v>
      </c>
      <c r="D175" s="203">
        <v>4.2</v>
      </c>
      <c r="E175" s="175">
        <v>0.193</v>
      </c>
      <c r="F175" s="203"/>
    </row>
    <row r="176" spans="1:10" s="159" customFormat="1">
      <c r="B176" s="293" t="s">
        <v>301</v>
      </c>
      <c r="C176" s="200">
        <v>0.222</v>
      </c>
      <c r="D176" s="203">
        <v>3</v>
      </c>
      <c r="E176" s="175">
        <v>0.193</v>
      </c>
      <c r="F176" s="203"/>
    </row>
    <row r="177" spans="1:10" s="159" customFormat="1">
      <c r="B177" s="293" t="s">
        <v>322</v>
      </c>
      <c r="C177" s="199">
        <v>0.21199999999999999</v>
      </c>
      <c r="D177" s="203">
        <v>2.1</v>
      </c>
      <c r="E177" s="175">
        <v>0.193</v>
      </c>
      <c r="F177" s="203"/>
    </row>
    <row r="178" spans="1:10" s="159" customFormat="1">
      <c r="B178" s="293" t="s">
        <v>313</v>
      </c>
      <c r="C178" s="200">
        <v>0.20899999999999999</v>
      </c>
      <c r="D178" s="203">
        <v>2.4</v>
      </c>
      <c r="E178" s="175">
        <v>0.193</v>
      </c>
      <c r="F178" s="203"/>
    </row>
    <row r="179" spans="1:10" s="159" customFormat="1">
      <c r="B179" s="293" t="s">
        <v>303</v>
      </c>
      <c r="C179" s="199">
        <v>0.183</v>
      </c>
      <c r="D179" s="203">
        <v>2.2999999999999998</v>
      </c>
      <c r="E179" s="175">
        <v>0.193</v>
      </c>
      <c r="F179" s="203"/>
    </row>
    <row r="180" spans="1:10" s="159" customFormat="1">
      <c r="B180" s="293" t="s">
        <v>316</v>
      </c>
      <c r="C180" s="200">
        <v>0.17699999999999999</v>
      </c>
      <c r="D180" s="203">
        <v>3.5</v>
      </c>
      <c r="E180" s="175">
        <v>0.193</v>
      </c>
      <c r="F180" s="203"/>
    </row>
    <row r="181" spans="1:10" s="159" customFormat="1">
      <c r="B181" s="293" t="s">
        <v>294</v>
      </c>
      <c r="C181" s="200">
        <v>0.17100000000000001</v>
      </c>
      <c r="D181" s="203">
        <v>4.4000000000000004</v>
      </c>
      <c r="E181" s="175">
        <v>0.193</v>
      </c>
      <c r="F181" s="203"/>
    </row>
    <row r="182" spans="1:10" s="159" customFormat="1">
      <c r="B182" s="293" t="s">
        <v>318</v>
      </c>
      <c r="C182" s="199">
        <v>0.17100000000000001</v>
      </c>
      <c r="D182" s="203">
        <v>2.1</v>
      </c>
      <c r="E182" s="175">
        <v>0.193</v>
      </c>
      <c r="F182" s="203"/>
    </row>
    <row r="183" spans="1:10" s="159" customFormat="1">
      <c r="B183" s="293" t="s">
        <v>323</v>
      </c>
      <c r="C183" s="199">
        <v>0.16300000000000001</v>
      </c>
      <c r="D183" s="203">
        <v>4.9000000000000004</v>
      </c>
      <c r="E183" s="175">
        <v>0.193</v>
      </c>
      <c r="F183" s="203"/>
    </row>
    <row r="184" spans="1:10" s="159" customFormat="1">
      <c r="B184" s="293" t="s">
        <v>297</v>
      </c>
      <c r="C184" s="199">
        <v>0.16200000000000001</v>
      </c>
      <c r="D184" s="203">
        <v>4.5</v>
      </c>
      <c r="E184" s="175">
        <v>0.193</v>
      </c>
      <c r="F184" s="203"/>
    </row>
    <row r="185" spans="1:10">
      <c r="A185" s="159"/>
      <c r="B185" s="293" t="s">
        <v>309</v>
      </c>
      <c r="C185" s="200">
        <v>0.159</v>
      </c>
      <c r="D185" s="203">
        <v>2.2000000000000002</v>
      </c>
      <c r="E185" s="175">
        <v>0.193</v>
      </c>
      <c r="F185" s="203"/>
      <c r="G185" s="159"/>
      <c r="H185" s="159"/>
      <c r="I185" s="159"/>
      <c r="J185" s="159"/>
    </row>
    <row r="186" spans="1:10">
      <c r="A186" s="159"/>
      <c r="B186" s="293" t="s">
        <v>325</v>
      </c>
      <c r="C186" s="199">
        <v>0.152</v>
      </c>
      <c r="D186" s="203">
        <v>1.8</v>
      </c>
      <c r="E186" s="175">
        <v>0.193</v>
      </c>
      <c r="F186" s="203"/>
      <c r="G186" s="159"/>
      <c r="H186" s="159"/>
      <c r="I186" s="159"/>
      <c r="J186" s="159"/>
    </row>
    <row r="187" spans="1:10">
      <c r="A187" s="159"/>
      <c r="B187" s="293" t="s">
        <v>296</v>
      </c>
      <c r="C187" s="175">
        <v>0.151</v>
      </c>
      <c r="D187" s="203">
        <v>2.8</v>
      </c>
      <c r="E187" s="175">
        <v>0.193</v>
      </c>
      <c r="F187" s="203"/>
      <c r="G187" s="159"/>
      <c r="H187" s="159"/>
      <c r="I187" s="159"/>
      <c r="J187" s="159"/>
    </row>
    <row r="188" spans="1:10">
      <c r="A188" s="159"/>
      <c r="B188" s="293" t="s">
        <v>307</v>
      </c>
      <c r="C188" s="199">
        <v>0.151</v>
      </c>
      <c r="D188" s="203">
        <v>2.8</v>
      </c>
      <c r="E188" s="175">
        <v>0.193</v>
      </c>
      <c r="F188" s="203"/>
      <c r="G188" s="159"/>
      <c r="H188" s="159"/>
      <c r="I188" s="159"/>
      <c r="J188" s="159"/>
    </row>
    <row r="189" spans="1:10">
      <c r="A189" s="159"/>
      <c r="B189" s="293" t="s">
        <v>319</v>
      </c>
      <c r="C189" s="199">
        <v>0.14799999999999999</v>
      </c>
      <c r="D189" s="203">
        <v>4.5</v>
      </c>
      <c r="E189" s="175">
        <v>0.193</v>
      </c>
      <c r="F189" s="203"/>
      <c r="G189" s="159"/>
      <c r="H189" s="159"/>
      <c r="I189" s="159"/>
      <c r="J189" s="159"/>
    </row>
    <row r="190" spans="1:10">
      <c r="A190" s="159"/>
      <c r="B190" s="293" t="s">
        <v>317</v>
      </c>
      <c r="C190" s="200">
        <v>0.13800000000000001</v>
      </c>
      <c r="D190" s="203">
        <v>7</v>
      </c>
      <c r="E190" s="175">
        <v>0.193</v>
      </c>
      <c r="F190" s="203"/>
      <c r="G190" s="159"/>
      <c r="H190" s="159"/>
      <c r="I190" s="159"/>
      <c r="J190" s="159"/>
    </row>
    <row r="191" spans="1:10">
      <c r="A191" s="159"/>
      <c r="B191" s="293" t="s">
        <v>295</v>
      </c>
      <c r="C191" s="200">
        <v>0.13700000000000001</v>
      </c>
      <c r="D191" s="203">
        <v>2.7</v>
      </c>
      <c r="E191" s="175">
        <v>0.193</v>
      </c>
      <c r="F191" s="203"/>
      <c r="G191" s="159"/>
      <c r="H191" s="159"/>
      <c r="I191" s="159"/>
      <c r="J191" s="159"/>
    </row>
    <row r="192" spans="1:10">
      <c r="A192" s="159"/>
      <c r="B192" s="293" t="s">
        <v>308</v>
      </c>
      <c r="C192" s="199">
        <v>0.13500000000000001</v>
      </c>
      <c r="D192" s="203">
        <v>3.2</v>
      </c>
      <c r="E192" s="175">
        <v>0.193</v>
      </c>
      <c r="F192" s="203"/>
      <c r="G192" s="159"/>
      <c r="H192" s="159"/>
      <c r="I192" s="159"/>
      <c r="J192" s="159"/>
    </row>
    <row r="193" spans="1:10">
      <c r="A193" s="159"/>
      <c r="B193" s="293" t="s">
        <v>19</v>
      </c>
      <c r="C193" s="199">
        <v>0.13100000000000001</v>
      </c>
      <c r="D193" s="203">
        <v>2.1</v>
      </c>
      <c r="E193" s="175">
        <v>0.193</v>
      </c>
      <c r="F193" s="203"/>
      <c r="G193" s="159"/>
      <c r="H193" s="159"/>
      <c r="I193" s="159"/>
      <c r="J193" s="159"/>
    </row>
    <row r="194" spans="1:10" s="159" customFormat="1">
      <c r="B194" s="293" t="s">
        <v>302</v>
      </c>
      <c r="C194" s="199">
        <v>0.126</v>
      </c>
      <c r="D194" s="203">
        <v>2.9</v>
      </c>
      <c r="E194" s="175">
        <v>0.193</v>
      </c>
      <c r="F194" s="203"/>
    </row>
    <row r="195" spans="1:10" s="159" customFormat="1">
      <c r="B195" s="293" t="s">
        <v>326</v>
      </c>
      <c r="C195" s="199">
        <v>0.125</v>
      </c>
      <c r="D195" s="203">
        <v>1.8</v>
      </c>
      <c r="E195" s="175">
        <v>0.193</v>
      </c>
      <c r="F195" s="203"/>
    </row>
    <row r="196" spans="1:10" s="159" customFormat="1">
      <c r="B196" s="293" t="s">
        <v>306</v>
      </c>
      <c r="C196" s="200">
        <v>0.114</v>
      </c>
      <c r="D196" s="203">
        <v>2.7</v>
      </c>
      <c r="E196" s="175">
        <v>0.193</v>
      </c>
      <c r="F196" s="203"/>
    </row>
    <row r="197" spans="1:10" s="159" customFormat="1">
      <c r="B197" s="293" t="s">
        <v>311</v>
      </c>
      <c r="C197" s="199">
        <v>0.11</v>
      </c>
      <c r="D197" s="203">
        <v>3.3</v>
      </c>
      <c r="E197" s="175">
        <v>0.193</v>
      </c>
      <c r="F197" s="203"/>
    </row>
    <row r="198" spans="1:10" s="159" customFormat="1">
      <c r="B198" s="293" t="s">
        <v>293</v>
      </c>
      <c r="C198" s="200">
        <v>0.107</v>
      </c>
      <c r="D198" s="203">
        <v>3.5</v>
      </c>
      <c r="E198" s="175">
        <v>0.193</v>
      </c>
      <c r="F198" s="203"/>
    </row>
    <row r="199" spans="1:10" s="159" customFormat="1">
      <c r="B199" s="293" t="s">
        <v>305</v>
      </c>
      <c r="C199" s="200">
        <v>0.106</v>
      </c>
      <c r="D199" s="203">
        <v>1.7</v>
      </c>
      <c r="E199" s="175">
        <v>0.193</v>
      </c>
      <c r="F199" s="203"/>
    </row>
    <row r="200" spans="1:10" s="159" customFormat="1">
      <c r="B200" s="293" t="s">
        <v>299</v>
      </c>
      <c r="C200" s="200">
        <v>0.10199999999999999</v>
      </c>
      <c r="D200" s="203">
        <v>2.2999999999999998</v>
      </c>
      <c r="E200" s="175">
        <v>0.193</v>
      </c>
      <c r="F200" s="203"/>
    </row>
    <row r="201" spans="1:10">
      <c r="A201" s="159"/>
      <c r="B201" s="293" t="s">
        <v>314</v>
      </c>
      <c r="C201" s="200">
        <v>0.10100000000000001</v>
      </c>
      <c r="D201" s="203">
        <v>4</v>
      </c>
      <c r="E201" s="175">
        <v>0.193</v>
      </c>
      <c r="F201" s="203"/>
      <c r="G201" s="159"/>
      <c r="H201" s="159"/>
      <c r="I201" s="159"/>
      <c r="J201" s="159"/>
    </row>
    <row r="202" spans="1:10">
      <c r="A202" s="159"/>
      <c r="B202" s="293" t="s">
        <v>321</v>
      </c>
      <c r="C202" s="200">
        <v>9.1999999999999998E-2</v>
      </c>
      <c r="D202" s="203">
        <v>2.5</v>
      </c>
      <c r="E202" s="175">
        <v>0.193</v>
      </c>
      <c r="F202" s="203"/>
      <c r="G202" s="159"/>
      <c r="H202" s="159"/>
      <c r="I202" s="159"/>
      <c r="J202" s="159"/>
    </row>
    <row r="203" spans="1:10">
      <c r="A203" s="159"/>
      <c r="B203" s="293" t="s">
        <v>327</v>
      </c>
      <c r="C203" s="200">
        <v>9.0999999999999998E-2</v>
      </c>
      <c r="D203" s="203">
        <v>1.7</v>
      </c>
      <c r="E203" s="175">
        <v>0.193</v>
      </c>
      <c r="F203" s="203"/>
      <c r="G203" s="159"/>
      <c r="H203" s="159"/>
      <c r="I203" s="159"/>
      <c r="J203" s="159"/>
    </row>
    <row r="204" spans="1:10">
      <c r="A204" s="159"/>
      <c r="B204" s="293" t="s">
        <v>298</v>
      </c>
      <c r="C204" s="200">
        <v>8.6999999999999994E-2</v>
      </c>
      <c r="D204" s="203">
        <v>3.3</v>
      </c>
      <c r="E204" s="175">
        <v>0.193</v>
      </c>
      <c r="F204" s="203"/>
      <c r="G204" s="159"/>
      <c r="H204" s="159"/>
      <c r="I204" s="159"/>
      <c r="J204" s="159"/>
    </row>
    <row r="205" spans="1:10">
      <c r="A205" s="159"/>
      <c r="B205" s="293" t="s">
        <v>310</v>
      </c>
      <c r="C205" s="200">
        <v>8.3000000000000004E-2</v>
      </c>
      <c r="D205" s="203">
        <v>3</v>
      </c>
      <c r="E205" s="175">
        <v>0.193</v>
      </c>
      <c r="F205" s="203"/>
      <c r="G205" s="159"/>
      <c r="H205" s="159"/>
      <c r="I205" s="159"/>
      <c r="J205" s="159"/>
    </row>
    <row r="206" spans="1:10">
      <c r="A206" s="159"/>
      <c r="B206" s="293" t="s">
        <v>304</v>
      </c>
      <c r="C206" s="199">
        <v>6.3E-2</v>
      </c>
      <c r="D206" s="203">
        <v>3.4</v>
      </c>
      <c r="E206" s="175">
        <v>0.193</v>
      </c>
      <c r="F206" s="203"/>
      <c r="G206" s="159"/>
      <c r="H206" s="159"/>
      <c r="I206" s="159"/>
      <c r="J206" s="159"/>
    </row>
    <row r="207" spans="1:10" s="273" customFormat="1">
      <c r="B207" s="271"/>
      <c r="C207" s="175"/>
      <c r="E207" s="175"/>
    </row>
    <row r="208" spans="1:10" s="273" customFormat="1">
      <c r="B208" s="271"/>
      <c r="C208" s="175"/>
      <c r="E208" s="175"/>
    </row>
    <row r="209" spans="2:5" s="273" customFormat="1">
      <c r="B209" s="271"/>
      <c r="C209" s="175"/>
      <c r="E209" s="175"/>
    </row>
    <row r="210" spans="2:5" s="273" customFormat="1">
      <c r="B210" s="271"/>
      <c r="C210" s="175"/>
      <c r="E210" s="175"/>
    </row>
    <row r="211" spans="2:5" s="273" customFormat="1">
      <c r="B211" s="271"/>
      <c r="C211" s="175"/>
      <c r="E211" s="175"/>
    </row>
    <row r="212" spans="2:5" s="273" customFormat="1">
      <c r="B212" s="271"/>
      <c r="C212" s="175"/>
      <c r="E212" s="175"/>
    </row>
    <row r="213" spans="2:5" s="273" customFormat="1">
      <c r="B213" s="271"/>
      <c r="C213" s="175"/>
      <c r="E213" s="175"/>
    </row>
    <row r="214" spans="2:5" s="273" customFormat="1">
      <c r="B214" s="271"/>
      <c r="C214" s="175"/>
      <c r="E214" s="175"/>
    </row>
    <row r="215" spans="2:5" s="273" customFormat="1">
      <c r="B215" s="271"/>
      <c r="C215" s="175"/>
      <c r="E215" s="175"/>
    </row>
    <row r="216" spans="2:5" s="273" customFormat="1">
      <c r="B216" s="271"/>
      <c r="C216" s="175"/>
      <c r="E216" s="175"/>
    </row>
    <row r="217" spans="2:5" s="273" customFormat="1">
      <c r="B217" s="271"/>
      <c r="C217" s="175"/>
      <c r="E217" s="175"/>
    </row>
    <row r="218" spans="2:5" s="273" customFormat="1">
      <c r="B218" s="271"/>
      <c r="C218" s="175"/>
      <c r="E218" s="175"/>
    </row>
    <row r="219" spans="2:5" s="273" customFormat="1">
      <c r="B219" s="271"/>
      <c r="C219" s="175"/>
      <c r="E219" s="175"/>
    </row>
    <row r="220" spans="2:5" s="273" customFormat="1">
      <c r="B220" s="271"/>
      <c r="C220" s="175"/>
      <c r="E220" s="175"/>
    </row>
    <row r="221" spans="2:5" s="273" customFormat="1">
      <c r="B221" s="271"/>
      <c r="C221" s="175"/>
      <c r="E221" s="175"/>
    </row>
    <row r="222" spans="2:5" s="273" customFormat="1">
      <c r="B222" s="271"/>
      <c r="C222" s="175"/>
      <c r="E222" s="175"/>
    </row>
    <row r="223" spans="2:5" s="273" customFormat="1">
      <c r="B223" s="271"/>
      <c r="C223" s="175"/>
      <c r="E223" s="175"/>
    </row>
    <row r="224" spans="2:5" s="273" customFormat="1">
      <c r="B224" s="271"/>
      <c r="C224" s="175"/>
      <c r="E224" s="175"/>
    </row>
    <row r="225" spans="1:10" s="273" customFormat="1">
      <c r="B225" s="271"/>
      <c r="C225" s="175"/>
      <c r="E225" s="175"/>
    </row>
    <row r="226" spans="1:10" s="273" customFormat="1">
      <c r="B226" s="271"/>
      <c r="C226" s="175"/>
      <c r="E226" s="175"/>
    </row>
    <row r="227" spans="1:10" s="273" customFormat="1">
      <c r="B227" s="271"/>
      <c r="C227" s="175"/>
      <c r="E227" s="175"/>
    </row>
    <row r="228" spans="1:10" s="273" customFormat="1">
      <c r="B228" s="271"/>
      <c r="C228" s="175"/>
      <c r="E228" s="175"/>
    </row>
    <row r="229" spans="1:10" s="273" customFormat="1">
      <c r="B229" s="271"/>
      <c r="C229" s="175"/>
      <c r="E229" s="175"/>
    </row>
    <row r="230" spans="1:10" s="273" customFormat="1">
      <c r="B230" s="271"/>
      <c r="C230" s="175"/>
      <c r="E230" s="175"/>
    </row>
    <row r="231" spans="1:10" s="273" customFormat="1">
      <c r="B231" s="271"/>
      <c r="C231" s="175"/>
      <c r="E231" s="175"/>
    </row>
    <row r="232" spans="1:10" s="273" customFormat="1">
      <c r="B232" s="271"/>
      <c r="C232" s="175"/>
      <c r="E232" s="175"/>
    </row>
    <row r="233" spans="1:10" s="273" customFormat="1">
      <c r="B233" s="271"/>
      <c r="C233" s="175"/>
      <c r="E233" s="175"/>
    </row>
    <row r="234" spans="1:10" s="273" customFormat="1">
      <c r="B234" s="271"/>
      <c r="C234" s="175"/>
      <c r="E234" s="175"/>
    </row>
    <row r="235" spans="1:10" s="273" customFormat="1">
      <c r="B235" s="271"/>
      <c r="C235" s="175"/>
      <c r="E235" s="175"/>
    </row>
    <row r="236" spans="1:10" s="273" customFormat="1">
      <c r="B236" s="271"/>
      <c r="C236" s="175"/>
      <c r="E236" s="175"/>
    </row>
    <row r="237" spans="1:10" s="273" customFormat="1">
      <c r="B237" s="271"/>
      <c r="C237" s="175"/>
      <c r="E237" s="175"/>
    </row>
    <row r="239" spans="1:10" s="203" customFormat="1" ht="14.25" customHeight="1">
      <c r="A239" s="711" t="s">
        <v>507</v>
      </c>
      <c r="B239" s="711"/>
      <c r="C239" s="711"/>
      <c r="D239" s="711"/>
      <c r="E239" s="711"/>
      <c r="F239" s="711"/>
      <c r="G239" s="711"/>
      <c r="H239" s="711"/>
      <c r="I239" s="711"/>
      <c r="J239" s="207"/>
    </row>
    <row r="240" spans="1:10">
      <c r="A240" s="711"/>
      <c r="B240" s="711"/>
      <c r="C240" s="711"/>
      <c r="D240" s="711"/>
      <c r="E240" s="711"/>
      <c r="F240" s="711"/>
      <c r="G240" s="711"/>
      <c r="H240" s="711"/>
      <c r="I240" s="711"/>
      <c r="J240" s="177"/>
    </row>
    <row r="241" spans="1:16">
      <c r="A241" s="177"/>
      <c r="B241" s="177"/>
      <c r="C241" s="177"/>
      <c r="D241" s="177"/>
      <c r="E241" s="177"/>
      <c r="F241" s="177"/>
      <c r="G241" s="177"/>
      <c r="H241" s="177"/>
      <c r="I241" s="177"/>
      <c r="J241" s="177"/>
      <c r="K241" s="159"/>
      <c r="L241" s="159"/>
      <c r="M241" s="159"/>
      <c r="N241" s="159"/>
      <c r="O241" s="159"/>
      <c r="P241" s="159"/>
    </row>
    <row r="242" spans="1:16" s="67" customFormat="1">
      <c r="A242" s="710" t="s">
        <v>508</v>
      </c>
      <c r="B242" s="710"/>
      <c r="C242" s="710"/>
      <c r="D242" s="710"/>
      <c r="E242" s="710"/>
      <c r="F242" s="710"/>
      <c r="G242" s="710"/>
      <c r="H242" s="710"/>
      <c r="I242" s="710"/>
      <c r="J242" s="137"/>
    </row>
    <row r="243" spans="1:16" s="154" customFormat="1">
      <c r="A243" s="153"/>
      <c r="B243" s="153"/>
      <c r="C243" s="153"/>
      <c r="D243" s="153"/>
      <c r="E243" s="153"/>
      <c r="F243" s="153"/>
      <c r="G243" s="153"/>
      <c r="H243" s="153"/>
      <c r="I243" s="153"/>
      <c r="J243" s="150"/>
    </row>
    <row r="244" spans="1:16" ht="24">
      <c r="A244" s="159"/>
      <c r="B244" s="302"/>
      <c r="C244" s="303" t="s">
        <v>58</v>
      </c>
      <c r="D244" s="307" t="s">
        <v>46</v>
      </c>
      <c r="E244" s="302" t="s">
        <v>70</v>
      </c>
      <c r="F244" s="302" t="s">
        <v>586</v>
      </c>
      <c r="G244" s="159"/>
      <c r="H244" s="159"/>
      <c r="I244" s="159"/>
      <c r="J244" s="1"/>
      <c r="K244" s="159"/>
      <c r="L244" s="159"/>
      <c r="M244" s="159"/>
      <c r="N244" s="159"/>
      <c r="O244" s="159"/>
      <c r="P244" s="159"/>
    </row>
    <row r="245" spans="1:16" s="28" customFormat="1">
      <c r="A245" s="159"/>
      <c r="B245" s="660" t="s">
        <v>36</v>
      </c>
      <c r="C245" s="679">
        <v>0.40400000000000003</v>
      </c>
      <c r="D245" s="308">
        <v>1.4</v>
      </c>
      <c r="E245" s="676"/>
      <c r="F245" s="305">
        <v>0.67800000000000005</v>
      </c>
      <c r="G245" s="159"/>
      <c r="H245" s="159"/>
      <c r="I245" s="159"/>
      <c r="J245" s="25"/>
      <c r="K245" s="26"/>
      <c r="L245" s="25"/>
      <c r="M245" s="26"/>
      <c r="N245" s="25"/>
      <c r="O245" s="26"/>
      <c r="P245" s="25"/>
    </row>
    <row r="246" spans="1:16">
      <c r="A246" s="159"/>
      <c r="B246" s="660" t="s">
        <v>37</v>
      </c>
      <c r="C246" s="304">
        <v>0.50600000000000001</v>
      </c>
      <c r="D246" s="308">
        <v>1.4</v>
      </c>
      <c r="E246" s="676"/>
      <c r="F246" s="305">
        <v>0.67800000000000005</v>
      </c>
      <c r="G246" s="159"/>
      <c r="H246" s="159"/>
      <c r="I246" s="159"/>
      <c r="J246" s="1"/>
      <c r="K246" s="159"/>
      <c r="L246" s="159"/>
      <c r="M246" s="159"/>
      <c r="N246" s="159"/>
      <c r="O246" s="159"/>
      <c r="P246" s="159"/>
    </row>
    <row r="247" spans="1:16">
      <c r="A247" s="159"/>
      <c r="B247" s="660" t="s">
        <v>25</v>
      </c>
      <c r="C247" s="304">
        <v>0.52700000000000002</v>
      </c>
      <c r="D247" s="308">
        <v>1.3</v>
      </c>
      <c r="E247" s="676"/>
      <c r="F247" s="305">
        <v>0.67800000000000005</v>
      </c>
      <c r="G247" s="159"/>
      <c r="H247" s="159"/>
      <c r="I247" s="159"/>
      <c r="J247" s="1"/>
      <c r="K247" s="159"/>
      <c r="L247" s="159"/>
      <c r="M247" s="159"/>
      <c r="N247" s="159"/>
      <c r="O247" s="159"/>
      <c r="P247" s="159"/>
    </row>
    <row r="248" spans="1:16">
      <c r="A248" s="159"/>
      <c r="B248" s="660" t="s">
        <v>28</v>
      </c>
      <c r="C248" s="304">
        <v>0.54</v>
      </c>
      <c r="D248" s="308">
        <v>1.6</v>
      </c>
      <c r="E248" s="676"/>
      <c r="F248" s="305">
        <v>0.67800000000000005</v>
      </c>
      <c r="G248" s="159"/>
      <c r="H248" s="159"/>
      <c r="I248" s="159"/>
      <c r="J248" s="1"/>
      <c r="K248" s="159"/>
      <c r="L248" s="159"/>
      <c r="M248" s="159"/>
      <c r="N248" s="159"/>
      <c r="O248" s="159"/>
      <c r="P248" s="159"/>
    </row>
    <row r="249" spans="1:16">
      <c r="A249" s="159"/>
      <c r="B249" s="660" t="s">
        <v>23</v>
      </c>
      <c r="C249" s="304">
        <v>0.59</v>
      </c>
      <c r="D249" s="308">
        <v>1.2</v>
      </c>
      <c r="E249" s="676"/>
      <c r="F249" s="305">
        <v>0.67800000000000005</v>
      </c>
      <c r="G249" s="159"/>
      <c r="H249" s="159"/>
      <c r="I249" s="159"/>
      <c r="J249" s="1"/>
      <c r="K249" s="159"/>
      <c r="L249" s="159"/>
      <c r="M249" s="159"/>
      <c r="N249" s="159"/>
      <c r="O249" s="159"/>
      <c r="P249" s="159"/>
    </row>
    <row r="250" spans="1:16">
      <c r="A250" s="159"/>
      <c r="B250" s="660" t="s">
        <v>33</v>
      </c>
      <c r="C250" s="304">
        <v>0.628</v>
      </c>
      <c r="D250" s="308">
        <v>1.4</v>
      </c>
      <c r="E250" s="676"/>
      <c r="F250" s="305">
        <v>0.67800000000000005</v>
      </c>
      <c r="G250" s="159"/>
      <c r="H250" s="159"/>
      <c r="I250" s="159"/>
      <c r="J250" s="1"/>
      <c r="K250" s="159"/>
      <c r="L250" s="159"/>
      <c r="M250" s="159"/>
      <c r="N250" s="159"/>
      <c r="O250" s="159"/>
      <c r="P250" s="159"/>
    </row>
    <row r="251" spans="1:16">
      <c r="A251" s="159"/>
      <c r="B251" s="660" t="s">
        <v>20</v>
      </c>
      <c r="C251" s="304">
        <v>0.64800000000000002</v>
      </c>
      <c r="D251" s="308">
        <v>2.1</v>
      </c>
      <c r="E251" s="676"/>
      <c r="F251" s="305">
        <v>0.67800000000000005</v>
      </c>
      <c r="G251" s="159"/>
      <c r="H251" s="159"/>
      <c r="I251" s="159"/>
      <c r="J251" s="1"/>
      <c r="K251" s="159"/>
      <c r="L251" s="159"/>
      <c r="M251" s="159"/>
      <c r="N251" s="159"/>
      <c r="O251" s="159"/>
      <c r="P251" s="159"/>
    </row>
    <row r="252" spans="1:16">
      <c r="A252" s="159"/>
      <c r="B252" s="660" t="s">
        <v>29</v>
      </c>
      <c r="C252" s="304">
        <v>0.68</v>
      </c>
      <c r="D252" s="308">
        <v>1.6</v>
      </c>
      <c r="E252" s="676"/>
      <c r="F252" s="305">
        <v>0.67800000000000005</v>
      </c>
      <c r="G252" s="159"/>
      <c r="H252" s="159"/>
      <c r="I252" s="159"/>
      <c r="J252" s="1"/>
      <c r="K252" s="159"/>
      <c r="L252" s="159"/>
      <c r="M252" s="159"/>
      <c r="N252" s="159"/>
      <c r="O252" s="159"/>
      <c r="P252" s="159"/>
    </row>
    <row r="253" spans="1:16" s="203" customFormat="1">
      <c r="B253" s="660" t="s">
        <v>38</v>
      </c>
      <c r="C253" s="304">
        <v>0.71199999999999997</v>
      </c>
      <c r="D253" s="308">
        <v>2.1</v>
      </c>
      <c r="E253" s="676"/>
      <c r="F253" s="305">
        <v>0.67800000000000005</v>
      </c>
      <c r="J253" s="1"/>
    </row>
    <row r="254" spans="1:16" s="203" customFormat="1">
      <c r="B254" s="660" t="s">
        <v>35</v>
      </c>
      <c r="C254" s="304">
        <v>0.73</v>
      </c>
      <c r="D254" s="308">
        <v>1.5</v>
      </c>
      <c r="E254" s="676"/>
      <c r="F254" s="305">
        <v>0.67800000000000005</v>
      </c>
      <c r="J254" s="1"/>
    </row>
    <row r="255" spans="1:16" s="665" customFormat="1">
      <c r="B255" s="399" t="s">
        <v>19</v>
      </c>
      <c r="D255" s="301">
        <v>1.4</v>
      </c>
      <c r="E255" s="214">
        <v>0.746</v>
      </c>
      <c r="F255" s="311">
        <v>0.67800000000000005</v>
      </c>
      <c r="J255" s="312"/>
    </row>
    <row r="256" spans="1:16">
      <c r="A256" s="159"/>
      <c r="B256" s="660" t="s">
        <v>32</v>
      </c>
      <c r="C256" s="304">
        <v>0.81399999999999995</v>
      </c>
      <c r="D256" s="310">
        <v>1</v>
      </c>
      <c r="E256" s="676"/>
      <c r="F256" s="305">
        <v>0.67800000000000005</v>
      </c>
      <c r="G256" s="159"/>
      <c r="H256" s="159"/>
      <c r="I256" s="159"/>
      <c r="J256" s="1"/>
      <c r="K256" s="159"/>
      <c r="L256" s="159"/>
      <c r="M256" s="159"/>
      <c r="N256" s="159"/>
      <c r="O256" s="159"/>
      <c r="P256" s="159"/>
    </row>
    <row r="257" spans="1:15" s="677" customFormat="1">
      <c r="B257" s="683" t="s">
        <v>24</v>
      </c>
      <c r="C257" s="304">
        <v>0.82599999999999996</v>
      </c>
      <c r="D257" s="308">
        <v>0.9</v>
      </c>
      <c r="F257" s="682">
        <v>0.67800000000000005</v>
      </c>
      <c r="J257" s="480"/>
    </row>
    <row r="258" spans="1:15" s="256" customFormat="1">
      <c r="B258" s="660" t="s">
        <v>22</v>
      </c>
      <c r="C258" s="304">
        <v>0.86499999999999999</v>
      </c>
      <c r="D258" s="308">
        <v>1.1000000000000001</v>
      </c>
      <c r="E258" s="676"/>
      <c r="F258" s="311">
        <v>0.67800000000000005</v>
      </c>
      <c r="J258" s="312"/>
    </row>
    <row r="259" spans="1:15">
      <c r="A259" s="159"/>
      <c r="B259" s="660" t="s">
        <v>18</v>
      </c>
      <c r="C259" s="304">
        <v>0.88100000000000001</v>
      </c>
      <c r="D259" s="308">
        <v>1.8</v>
      </c>
      <c r="E259" s="676"/>
      <c r="F259" s="305">
        <v>0.67800000000000005</v>
      </c>
      <c r="G259" s="159"/>
      <c r="H259" s="159"/>
      <c r="I259" s="159"/>
      <c r="J259" s="1"/>
      <c r="K259" s="159"/>
      <c r="L259" s="159"/>
      <c r="M259" s="159"/>
      <c r="N259" s="159"/>
      <c r="O259" s="159"/>
    </row>
    <row r="260" spans="1:15">
      <c r="A260" s="159"/>
      <c r="B260" s="655" t="s">
        <v>30</v>
      </c>
      <c r="C260" s="304">
        <v>0.88100000000000001</v>
      </c>
      <c r="D260" s="308">
        <v>1.1000000000000001</v>
      </c>
      <c r="E260" s="676"/>
      <c r="F260" s="305">
        <v>0.67800000000000005</v>
      </c>
      <c r="G260" s="159"/>
      <c r="H260" s="159"/>
      <c r="I260" s="159"/>
      <c r="J260" s="1"/>
      <c r="K260" s="159"/>
      <c r="L260" s="159"/>
      <c r="M260" s="159"/>
      <c r="N260" s="159"/>
      <c r="O260" s="159"/>
    </row>
    <row r="261" spans="1:15">
      <c r="A261" s="159"/>
      <c r="B261" s="660" t="s">
        <v>27</v>
      </c>
      <c r="C261" s="304">
        <v>0.88800000000000001</v>
      </c>
      <c r="D261" s="308">
        <v>1.4</v>
      </c>
      <c r="E261" s="676"/>
      <c r="F261" s="305">
        <v>0.67800000000000005</v>
      </c>
      <c r="G261" s="159"/>
      <c r="H261" s="159"/>
      <c r="I261" s="159"/>
      <c r="J261" s="1"/>
      <c r="K261" s="159"/>
      <c r="L261" s="159"/>
      <c r="M261" s="159"/>
      <c r="N261" s="159"/>
      <c r="O261" s="159"/>
    </row>
    <row r="262" spans="1:15">
      <c r="A262" s="159"/>
      <c r="B262" s="660" t="s">
        <v>21</v>
      </c>
      <c r="C262" s="304">
        <v>0.89600000000000002</v>
      </c>
      <c r="D262" s="308">
        <v>1.5</v>
      </c>
      <c r="E262" s="676"/>
      <c r="F262" s="305">
        <v>0.67800000000000005</v>
      </c>
      <c r="G262" s="159"/>
      <c r="H262" s="159"/>
      <c r="I262" s="159"/>
      <c r="J262" s="1"/>
      <c r="K262" s="159"/>
      <c r="L262" s="159"/>
      <c r="M262" s="159"/>
      <c r="N262" s="159"/>
      <c r="O262" s="159"/>
    </row>
    <row r="263" spans="1:15">
      <c r="A263" s="159"/>
      <c r="B263" s="660" t="s">
        <v>26</v>
      </c>
      <c r="C263" s="304">
        <v>0.90100000000000002</v>
      </c>
      <c r="D263" s="308">
        <v>1</v>
      </c>
      <c r="E263" s="676"/>
      <c r="F263" s="305">
        <v>0.67800000000000005</v>
      </c>
      <c r="G263" s="159"/>
      <c r="H263" s="159"/>
      <c r="I263" s="159"/>
      <c r="J263" s="1"/>
      <c r="K263" s="159"/>
      <c r="L263" s="159"/>
      <c r="M263" s="159"/>
      <c r="N263" s="159"/>
      <c r="O263" s="159"/>
    </row>
    <row r="264" spans="1:15">
      <c r="A264" s="159"/>
      <c r="B264" s="660" t="s">
        <v>31</v>
      </c>
      <c r="C264" s="304">
        <v>0.91500000000000004</v>
      </c>
      <c r="D264" s="308">
        <v>1.2</v>
      </c>
      <c r="E264" s="676"/>
      <c r="F264" s="305">
        <v>0.67800000000000005</v>
      </c>
      <c r="G264" s="159"/>
      <c r="H264" s="159"/>
      <c r="I264" s="159"/>
      <c r="J264" s="1"/>
      <c r="K264" s="159"/>
      <c r="L264" s="159"/>
      <c r="M264" s="159"/>
      <c r="N264" s="159"/>
      <c r="O264" s="159"/>
    </row>
    <row r="265" spans="1:15">
      <c r="A265" s="159"/>
      <c r="B265" s="660" t="s">
        <v>34</v>
      </c>
      <c r="C265" s="304">
        <v>0.92100000000000004</v>
      </c>
      <c r="D265" s="308">
        <v>0.7</v>
      </c>
      <c r="E265" s="676"/>
      <c r="F265" s="305">
        <v>0.67800000000000005</v>
      </c>
      <c r="G265" s="159"/>
      <c r="H265" s="159"/>
      <c r="I265" s="159"/>
      <c r="J265" s="1"/>
      <c r="K265" s="159"/>
      <c r="L265" s="159"/>
      <c r="M265" s="159"/>
      <c r="N265" s="159"/>
      <c r="O265" s="159"/>
    </row>
    <row r="266" spans="1:15">
      <c r="A266" s="159"/>
      <c r="B266" s="660" t="s">
        <v>53</v>
      </c>
      <c r="C266" s="306">
        <v>0.67800000000000005</v>
      </c>
      <c r="D266" s="309">
        <v>0.4</v>
      </c>
      <c r="E266" s="676"/>
      <c r="F266" s="305"/>
      <c r="G266" s="159"/>
      <c r="H266" s="159"/>
      <c r="I266" s="159"/>
      <c r="J266" s="1"/>
      <c r="K266" s="159"/>
      <c r="L266" s="159"/>
      <c r="M266" s="159"/>
      <c r="N266" s="159"/>
      <c r="O266" s="159"/>
    </row>
    <row r="267" spans="1:15">
      <c r="A267" s="159"/>
      <c r="B267" s="660" t="s">
        <v>57</v>
      </c>
      <c r="C267" s="306">
        <v>0.78</v>
      </c>
      <c r="D267" s="309">
        <v>0.1</v>
      </c>
      <c r="E267" s="676"/>
      <c r="F267" s="305"/>
      <c r="G267" s="159"/>
      <c r="H267" s="159"/>
      <c r="I267" s="159"/>
      <c r="J267" s="1"/>
      <c r="K267" s="159"/>
      <c r="L267" s="159"/>
      <c r="M267" s="159"/>
      <c r="N267" s="159"/>
      <c r="O267" s="159"/>
    </row>
    <row r="268" spans="1:15">
      <c r="A268" s="159"/>
      <c r="B268" s="46"/>
      <c r="C268" s="152"/>
      <c r="D268" s="51"/>
      <c r="E268" s="159"/>
      <c r="F268" s="159"/>
      <c r="G268" s="159"/>
      <c r="H268" s="159"/>
      <c r="I268" s="159"/>
      <c r="J268" s="4"/>
      <c r="K268" s="159"/>
      <c r="L268" s="159"/>
      <c r="M268" s="159"/>
      <c r="N268" s="159"/>
      <c r="O268" s="159"/>
    </row>
    <row r="269" spans="1:15" s="203" customFormat="1" ht="19.75" customHeight="1">
      <c r="A269" s="714" t="s">
        <v>509</v>
      </c>
      <c r="B269" s="714"/>
      <c r="C269" s="714"/>
      <c r="D269" s="714"/>
      <c r="E269" s="714"/>
      <c r="F269" s="714"/>
      <c r="G269" s="714"/>
      <c r="H269" s="714"/>
      <c r="I269" s="714"/>
      <c r="J269" s="207"/>
    </row>
    <row r="270" spans="1:15" ht="15" customHeight="1">
      <c r="A270" s="16" t="s">
        <v>583</v>
      </c>
      <c r="B270" s="16"/>
      <c r="C270" s="16"/>
      <c r="D270" s="16"/>
      <c r="E270" s="16"/>
      <c r="F270" s="16"/>
      <c r="G270" s="16"/>
      <c r="H270" s="16"/>
      <c r="I270" s="16"/>
      <c r="J270" s="177"/>
      <c r="K270" s="159"/>
      <c r="L270" s="159"/>
      <c r="M270" s="159"/>
      <c r="N270" s="159"/>
      <c r="O270" s="159"/>
    </row>
    <row r="271" spans="1:15" s="67" customFormat="1">
      <c r="A271" s="710" t="s">
        <v>420</v>
      </c>
      <c r="B271" s="710"/>
      <c r="C271" s="710"/>
      <c r="D271" s="710"/>
      <c r="E271" s="710"/>
      <c r="F271" s="710"/>
      <c r="G271" s="710"/>
      <c r="H271" s="710"/>
      <c r="I271" s="710"/>
      <c r="J271" s="137"/>
    </row>
    <row r="272" spans="1:15">
      <c r="A272" s="177"/>
      <c r="B272" s="177"/>
      <c r="C272" s="177"/>
      <c r="D272" s="177"/>
      <c r="E272" s="177"/>
      <c r="F272" s="177"/>
      <c r="G272" s="177"/>
      <c r="H272" s="177"/>
      <c r="I272" s="177"/>
      <c r="J272" s="177"/>
      <c r="K272" s="159"/>
      <c r="L272" s="159"/>
      <c r="M272" s="159"/>
      <c r="N272" s="159"/>
      <c r="O272" s="159"/>
    </row>
    <row r="273" spans="1:15" s="28" customFormat="1" ht="24">
      <c r="B273" s="65"/>
      <c r="C273" s="63" t="s">
        <v>58</v>
      </c>
      <c r="D273" s="63" t="s">
        <v>46</v>
      </c>
      <c r="E273" s="25"/>
      <c r="F273" s="25"/>
      <c r="G273" s="25"/>
      <c r="H273" s="25"/>
      <c r="I273" s="26"/>
      <c r="J273" s="26"/>
      <c r="K273" s="26"/>
      <c r="L273" s="26"/>
      <c r="M273" s="26"/>
      <c r="N273" s="26"/>
      <c r="O273" s="26"/>
    </row>
    <row r="274" spans="1:15">
      <c r="A274" s="177"/>
      <c r="B274" s="65">
        <v>2015</v>
      </c>
      <c r="C274" s="131">
        <v>0.76500000000000001</v>
      </c>
      <c r="D274" s="132">
        <v>1.3</v>
      </c>
      <c r="E274" s="177"/>
      <c r="F274" s="177"/>
      <c r="G274" s="177"/>
      <c r="H274" s="177"/>
      <c r="I274" s="177"/>
      <c r="J274" s="177"/>
    </row>
    <row r="275" spans="1:15">
      <c r="A275" s="177"/>
      <c r="B275" s="66">
        <v>2016</v>
      </c>
      <c r="C275" s="131">
        <v>0.748</v>
      </c>
      <c r="D275" s="132">
        <v>1.2</v>
      </c>
      <c r="E275" s="177"/>
      <c r="F275" s="177"/>
      <c r="G275" s="177"/>
      <c r="H275" s="177"/>
      <c r="I275" s="177"/>
      <c r="J275" s="177"/>
    </row>
    <row r="276" spans="1:15">
      <c r="A276" s="177"/>
      <c r="B276" s="66">
        <v>2017</v>
      </c>
      <c r="C276" s="131">
        <v>0.748</v>
      </c>
      <c r="D276" s="132">
        <v>1.3</v>
      </c>
      <c r="E276" s="177"/>
      <c r="F276" s="177"/>
      <c r="G276" s="177"/>
      <c r="H276" s="177"/>
      <c r="I276" s="177"/>
      <c r="J276" s="177"/>
    </row>
    <row r="277" spans="1:15">
      <c r="A277" s="177"/>
      <c r="B277" s="253">
        <v>2018</v>
      </c>
      <c r="C277" s="131">
        <v>0.755</v>
      </c>
      <c r="D277" s="132">
        <v>1.1000000000000001</v>
      </c>
      <c r="E277" s="177"/>
      <c r="F277" s="177"/>
      <c r="G277" s="177"/>
      <c r="H277" s="177"/>
      <c r="I277" s="177"/>
      <c r="J277" s="177"/>
    </row>
    <row r="278" spans="1:15">
      <c r="A278" s="177"/>
      <c r="B278" s="253">
        <v>2019</v>
      </c>
      <c r="C278" s="131">
        <v>0.746</v>
      </c>
      <c r="D278" s="132">
        <v>1.4</v>
      </c>
      <c r="E278" s="177"/>
      <c r="F278" s="177"/>
      <c r="G278" s="177"/>
      <c r="H278" s="177"/>
      <c r="I278" s="177"/>
      <c r="J278" s="177"/>
    </row>
    <row r="279" spans="1:15">
      <c r="A279" s="4"/>
      <c r="B279" s="4"/>
      <c r="C279" s="4"/>
      <c r="D279" s="4"/>
      <c r="E279" s="4"/>
      <c r="F279" s="4"/>
      <c r="G279" s="4"/>
      <c r="H279" s="4"/>
      <c r="I279" s="4"/>
      <c r="J279" s="4"/>
    </row>
    <row r="280" spans="1:15" s="203" customFormat="1" ht="14.25" customHeight="1">
      <c r="A280" s="711" t="s">
        <v>510</v>
      </c>
      <c r="B280" s="711"/>
      <c r="C280" s="711"/>
      <c r="D280" s="711"/>
      <c r="E280" s="711"/>
      <c r="F280" s="711"/>
      <c r="G280" s="711"/>
      <c r="H280" s="711"/>
      <c r="I280" s="711"/>
      <c r="J280" s="207"/>
    </row>
    <row r="281" spans="1:15">
      <c r="A281" s="711" t="s">
        <v>59</v>
      </c>
      <c r="B281" s="711"/>
      <c r="C281" s="711"/>
      <c r="D281" s="711"/>
      <c r="E281" s="711"/>
      <c r="F281" s="711"/>
      <c r="G281" s="711"/>
      <c r="H281" s="711"/>
      <c r="I281" s="711"/>
      <c r="J281" s="177"/>
    </row>
    <row r="282" spans="1:15">
      <c r="A282" s="177"/>
      <c r="B282" s="177"/>
      <c r="C282" s="177"/>
      <c r="D282" s="177"/>
      <c r="E282" s="177"/>
      <c r="F282" s="177"/>
      <c r="G282" s="177"/>
      <c r="H282" s="177"/>
      <c r="I282" s="177"/>
      <c r="J282" s="177"/>
    </row>
    <row r="283" spans="1:15" s="67" customFormat="1">
      <c r="A283" s="710" t="s">
        <v>442</v>
      </c>
      <c r="B283" s="710"/>
      <c r="C283" s="710"/>
      <c r="D283" s="710"/>
      <c r="E283" s="710"/>
      <c r="F283" s="710"/>
      <c r="G283" s="710"/>
      <c r="H283" s="710"/>
      <c r="I283" s="710"/>
      <c r="J283" s="137"/>
    </row>
    <row r="285" spans="1:15" ht="24">
      <c r="A285" s="159"/>
      <c r="B285" s="25"/>
      <c r="C285" s="64" t="s">
        <v>58</v>
      </c>
      <c r="D285" s="64" t="s">
        <v>46</v>
      </c>
      <c r="E285" s="64" t="s">
        <v>587</v>
      </c>
      <c r="F285" s="64"/>
      <c r="G285" s="159"/>
      <c r="H285" s="159"/>
      <c r="I285" s="159"/>
      <c r="J285" s="159"/>
    </row>
    <row r="286" spans="1:15" s="215" customFormat="1">
      <c r="A286" s="204" t="s">
        <v>424</v>
      </c>
      <c r="B286" s="319" t="s">
        <v>304</v>
      </c>
      <c r="C286" s="322">
        <v>0.94199999999999995</v>
      </c>
      <c r="D286" s="316">
        <v>3.3</v>
      </c>
      <c r="E286" s="321">
        <v>0.75600000000000001</v>
      </c>
      <c r="F286" s="64"/>
    </row>
    <row r="287" spans="1:15" s="215" customFormat="1">
      <c r="A287" s="204" t="s">
        <v>425</v>
      </c>
      <c r="B287" s="319" t="s">
        <v>323</v>
      </c>
      <c r="C287" s="322">
        <v>0.80300000000000005</v>
      </c>
      <c r="D287" s="316">
        <v>5.8</v>
      </c>
      <c r="E287" s="321">
        <v>0.75600000000000001</v>
      </c>
      <c r="F287" s="64"/>
    </row>
    <row r="288" spans="1:15" s="215" customFormat="1">
      <c r="A288" s="204" t="s">
        <v>426</v>
      </c>
      <c r="B288" s="319" t="s">
        <v>300</v>
      </c>
      <c r="C288" s="322">
        <v>0.311</v>
      </c>
      <c r="D288" s="316">
        <v>4.4000000000000004</v>
      </c>
      <c r="E288" s="321">
        <v>0.75600000000000001</v>
      </c>
      <c r="F288" s="64"/>
    </row>
    <row r="289" spans="2:6" s="159" customFormat="1">
      <c r="B289" s="319" t="s">
        <v>304</v>
      </c>
      <c r="C289" s="142">
        <v>0.94199999999999995</v>
      </c>
      <c r="D289" s="203">
        <v>3.3</v>
      </c>
      <c r="E289" s="131">
        <v>0.75600000000000001</v>
      </c>
      <c r="F289" s="29"/>
    </row>
    <row r="290" spans="2:6" s="159" customFormat="1">
      <c r="B290" s="319" t="s">
        <v>310</v>
      </c>
      <c r="C290" s="142">
        <v>0.93500000000000005</v>
      </c>
      <c r="D290" s="203">
        <v>2.6</v>
      </c>
      <c r="E290" s="321">
        <v>0.75600000000000001</v>
      </c>
      <c r="F290" s="29"/>
    </row>
    <row r="291" spans="2:6" s="159" customFormat="1">
      <c r="B291" s="319" t="s">
        <v>327</v>
      </c>
      <c r="C291" s="142">
        <v>0.89700000000000002</v>
      </c>
      <c r="D291" s="203">
        <v>1.9</v>
      </c>
      <c r="E291" s="321">
        <v>0.75600000000000001</v>
      </c>
      <c r="F291" s="29"/>
    </row>
    <row r="292" spans="2:6" s="159" customFormat="1">
      <c r="B292" s="319" t="s">
        <v>311</v>
      </c>
      <c r="C292" s="142">
        <v>0.89500000000000002</v>
      </c>
      <c r="D292" s="203">
        <v>4</v>
      </c>
      <c r="E292" s="321">
        <v>0.75600000000000001</v>
      </c>
      <c r="F292" s="29"/>
    </row>
    <row r="293" spans="2:6" s="159" customFormat="1">
      <c r="B293" s="319" t="s">
        <v>321</v>
      </c>
      <c r="C293" s="142">
        <v>0.89200000000000002</v>
      </c>
      <c r="D293" s="203">
        <v>3.3</v>
      </c>
      <c r="E293" s="321">
        <v>0.75600000000000001</v>
      </c>
      <c r="F293" s="29"/>
    </row>
    <row r="294" spans="2:6" s="159" customFormat="1">
      <c r="B294" s="319" t="s">
        <v>293</v>
      </c>
      <c r="C294" s="142">
        <v>0.88400000000000001</v>
      </c>
      <c r="D294" s="203">
        <v>3.9</v>
      </c>
      <c r="E294" s="321">
        <v>0.75600000000000001</v>
      </c>
      <c r="F294" s="29"/>
    </row>
    <row r="295" spans="2:6" s="159" customFormat="1">
      <c r="B295" s="319" t="s">
        <v>308</v>
      </c>
      <c r="C295" s="142">
        <v>0.879</v>
      </c>
      <c r="D295" s="203">
        <v>2.8</v>
      </c>
      <c r="E295" s="321">
        <v>0.75600000000000001</v>
      </c>
      <c r="F295" s="29"/>
    </row>
    <row r="296" spans="2:6" s="159" customFormat="1">
      <c r="B296" s="319" t="s">
        <v>298</v>
      </c>
      <c r="C296" s="142">
        <v>0.877</v>
      </c>
      <c r="D296" s="203">
        <v>4.8</v>
      </c>
      <c r="E296" s="321">
        <v>0.75600000000000001</v>
      </c>
      <c r="F296" s="29"/>
    </row>
    <row r="297" spans="2:6" s="159" customFormat="1">
      <c r="B297" s="319" t="s">
        <v>314</v>
      </c>
      <c r="C297" s="142">
        <v>0.86899999999999999</v>
      </c>
      <c r="D297" s="203">
        <v>5.5</v>
      </c>
      <c r="E297" s="321">
        <v>0.75600000000000001</v>
      </c>
      <c r="F297" s="29"/>
    </row>
    <row r="298" spans="2:6" s="159" customFormat="1">
      <c r="B298" s="319" t="s">
        <v>299</v>
      </c>
      <c r="C298" s="142">
        <v>0.86799999999999999</v>
      </c>
      <c r="D298" s="203">
        <v>3.4</v>
      </c>
      <c r="E298" s="321">
        <v>0.75600000000000001</v>
      </c>
      <c r="F298" s="29"/>
    </row>
    <row r="299" spans="2:6" s="159" customFormat="1">
      <c r="B299" s="319" t="s">
        <v>305</v>
      </c>
      <c r="C299" s="142">
        <v>0.86799999999999999</v>
      </c>
      <c r="D299" s="203">
        <v>2.4</v>
      </c>
      <c r="E299" s="321">
        <v>0.75600000000000001</v>
      </c>
      <c r="F299" s="29"/>
    </row>
    <row r="300" spans="2:6" s="159" customFormat="1">
      <c r="B300" s="319" t="s">
        <v>306</v>
      </c>
      <c r="C300" s="142">
        <v>0.86499999999999999</v>
      </c>
      <c r="D300" s="203">
        <v>3.5</v>
      </c>
      <c r="E300" s="321">
        <v>0.75600000000000001</v>
      </c>
      <c r="F300" s="29"/>
    </row>
    <row r="301" spans="2:6" s="159" customFormat="1">
      <c r="B301" s="319" t="s">
        <v>295</v>
      </c>
      <c r="C301" s="142">
        <v>0.85499999999999998</v>
      </c>
      <c r="D301" s="203">
        <v>2.8</v>
      </c>
      <c r="E301" s="321">
        <v>0.75600000000000001</v>
      </c>
      <c r="F301" s="29"/>
    </row>
    <row r="302" spans="2:6" s="159" customFormat="1">
      <c r="B302" s="319" t="s">
        <v>296</v>
      </c>
      <c r="C302" s="142">
        <v>0.85199999999999998</v>
      </c>
      <c r="D302" s="203">
        <v>3.1</v>
      </c>
      <c r="E302" s="321">
        <v>0.75600000000000001</v>
      </c>
      <c r="F302" s="29"/>
    </row>
    <row r="303" spans="2:6" s="159" customFormat="1">
      <c r="B303" s="319" t="s">
        <v>302</v>
      </c>
      <c r="C303" s="142">
        <v>0.84399999999999997</v>
      </c>
      <c r="D303" s="203">
        <v>3.1</v>
      </c>
      <c r="E303" s="321">
        <v>0.75600000000000001</v>
      </c>
      <c r="F303" s="29"/>
    </row>
    <row r="304" spans="2:6" s="159" customFormat="1">
      <c r="B304" s="319" t="s">
        <v>19</v>
      </c>
      <c r="C304" s="142">
        <v>0.84099999999999997</v>
      </c>
      <c r="D304" s="203">
        <v>2.5</v>
      </c>
      <c r="E304" s="321">
        <v>0.75600000000000001</v>
      </c>
      <c r="F304" s="29"/>
    </row>
    <row r="305" spans="1:10" s="159" customFormat="1">
      <c r="B305" s="319" t="s">
        <v>297</v>
      </c>
      <c r="C305" s="142">
        <v>0.84</v>
      </c>
      <c r="D305" s="203">
        <v>5.2</v>
      </c>
      <c r="E305" s="321">
        <v>0.75600000000000001</v>
      </c>
      <c r="F305" s="29"/>
    </row>
    <row r="306" spans="1:10">
      <c r="A306" s="159"/>
      <c r="B306" s="319" t="s">
        <v>326</v>
      </c>
      <c r="C306" s="142">
        <v>0.83599999999999997</v>
      </c>
      <c r="D306" s="203">
        <v>2.2999999999999998</v>
      </c>
      <c r="E306" s="321">
        <v>0.75600000000000001</v>
      </c>
      <c r="F306" s="29"/>
      <c r="G306" s="159"/>
      <c r="H306" s="159"/>
      <c r="I306" s="159"/>
      <c r="J306" s="159"/>
    </row>
    <row r="307" spans="1:10">
      <c r="A307" s="159"/>
      <c r="B307" s="319" t="s">
        <v>316</v>
      </c>
      <c r="C307" s="325">
        <v>0.82599999999999996</v>
      </c>
      <c r="D307" s="317">
        <v>4.3</v>
      </c>
      <c r="E307" s="321">
        <v>0.75600000000000001</v>
      </c>
      <c r="F307" s="29"/>
      <c r="G307" s="159"/>
      <c r="H307" s="159"/>
      <c r="I307" s="159"/>
      <c r="J307" s="159"/>
    </row>
    <row r="308" spans="1:10" s="159" customFormat="1">
      <c r="B308" s="319" t="s">
        <v>323</v>
      </c>
      <c r="C308" s="142">
        <v>0.80300000000000005</v>
      </c>
      <c r="D308" s="203">
        <v>5.8</v>
      </c>
      <c r="E308" s="321">
        <v>0.75600000000000001</v>
      </c>
      <c r="F308" s="29"/>
    </row>
    <row r="309" spans="1:10" s="159" customFormat="1">
      <c r="B309" s="319" t="s">
        <v>309</v>
      </c>
      <c r="C309" s="142">
        <v>0.80200000000000005</v>
      </c>
      <c r="D309" s="203">
        <v>2.4</v>
      </c>
      <c r="E309" s="321">
        <v>0.75600000000000001</v>
      </c>
      <c r="F309" s="29"/>
    </row>
    <row r="310" spans="1:10" s="159" customFormat="1">
      <c r="B310" s="319" t="s">
        <v>319</v>
      </c>
      <c r="C310" s="142">
        <v>0.8</v>
      </c>
      <c r="D310" s="203">
        <v>6.1</v>
      </c>
      <c r="E310" s="321">
        <v>0.75600000000000001</v>
      </c>
      <c r="F310" s="29"/>
    </row>
    <row r="311" spans="1:10" s="159" customFormat="1">
      <c r="B311" s="319" t="s">
        <v>325</v>
      </c>
      <c r="C311" s="142">
        <v>0.79500000000000004</v>
      </c>
      <c r="D311" s="215">
        <v>2.4</v>
      </c>
      <c r="E311" s="321">
        <v>0.75600000000000001</v>
      </c>
      <c r="F311" s="29"/>
    </row>
    <row r="312" spans="1:10" s="159" customFormat="1">
      <c r="A312" s="4"/>
      <c r="B312" s="319" t="s">
        <v>294</v>
      </c>
      <c r="C312" s="142">
        <v>0.78</v>
      </c>
      <c r="D312" s="215">
        <v>5.9</v>
      </c>
      <c r="E312" s="321">
        <v>0.75600000000000001</v>
      </c>
      <c r="F312" s="29"/>
    </row>
    <row r="313" spans="1:10" s="159" customFormat="1">
      <c r="B313" s="319" t="s">
        <v>303</v>
      </c>
      <c r="C313" s="142">
        <v>0.77700000000000002</v>
      </c>
      <c r="D313" s="203">
        <v>3.1</v>
      </c>
      <c r="E313" s="321">
        <v>0.75600000000000001</v>
      </c>
      <c r="F313" s="29"/>
    </row>
    <row r="314" spans="1:10">
      <c r="A314" s="159"/>
      <c r="B314" s="319" t="s">
        <v>307</v>
      </c>
      <c r="C314" s="322">
        <v>0.76800000000000002</v>
      </c>
      <c r="D314" s="316">
        <v>4.4000000000000004</v>
      </c>
      <c r="E314" s="321">
        <v>0.75600000000000001</v>
      </c>
      <c r="F314" s="29"/>
      <c r="G314" s="159"/>
      <c r="H314" s="159"/>
      <c r="I314" s="159"/>
      <c r="J314" s="159"/>
    </row>
    <row r="315" spans="1:10">
      <c r="A315" s="159"/>
      <c r="B315" s="319" t="s">
        <v>322</v>
      </c>
      <c r="C315" s="142">
        <v>0.76100000000000001</v>
      </c>
      <c r="D315" s="203">
        <v>2.4</v>
      </c>
      <c r="E315" s="321">
        <v>0.75600000000000001</v>
      </c>
      <c r="F315" s="29"/>
      <c r="G315" s="159"/>
      <c r="H315" s="159"/>
      <c r="I315" s="159"/>
      <c r="J315" s="159"/>
    </row>
    <row r="316" spans="1:10">
      <c r="A316" s="159"/>
      <c r="B316" s="319" t="s">
        <v>317</v>
      </c>
      <c r="C316" s="142">
        <v>0.75</v>
      </c>
      <c r="D316" s="203">
        <v>7.7</v>
      </c>
      <c r="E316" s="321">
        <v>0.75600000000000001</v>
      </c>
      <c r="F316" s="29"/>
      <c r="G316" s="159"/>
      <c r="H316" s="159"/>
      <c r="I316" s="159"/>
      <c r="J316" s="159"/>
    </row>
    <row r="317" spans="1:10">
      <c r="A317" s="159"/>
      <c r="B317" s="319" t="s">
        <v>313</v>
      </c>
      <c r="C317" s="142">
        <v>0.745</v>
      </c>
      <c r="D317" s="203">
        <v>2.9</v>
      </c>
      <c r="E317" s="321">
        <v>0.75600000000000001</v>
      </c>
      <c r="F317" s="29"/>
      <c r="G317" s="159"/>
      <c r="H317" s="159"/>
      <c r="I317" s="159"/>
      <c r="J317" s="159"/>
    </row>
    <row r="318" spans="1:10">
      <c r="A318" s="159"/>
      <c r="B318" s="319" t="s">
        <v>318</v>
      </c>
      <c r="C318" s="322">
        <v>0.73899999999999999</v>
      </c>
      <c r="D318" s="316">
        <v>3.2</v>
      </c>
      <c r="E318" s="321">
        <v>0.75600000000000001</v>
      </c>
      <c r="F318" s="29"/>
      <c r="G318" s="159"/>
      <c r="H318" s="159"/>
      <c r="I318" s="159"/>
      <c r="J318" s="159"/>
    </row>
    <row r="319" spans="1:10">
      <c r="A319" s="159"/>
      <c r="B319" s="319" t="s">
        <v>324</v>
      </c>
      <c r="C319" s="142">
        <v>0.72599999999999998</v>
      </c>
      <c r="D319" s="203">
        <v>5.8</v>
      </c>
      <c r="E319" s="321">
        <v>0.75600000000000001</v>
      </c>
      <c r="F319" s="29"/>
      <c r="G319" s="159"/>
      <c r="H319" s="159"/>
      <c r="I319" s="159"/>
      <c r="J319" s="159"/>
    </row>
    <row r="320" spans="1:10">
      <c r="A320" s="159"/>
      <c r="B320" s="319" t="s">
        <v>292</v>
      </c>
      <c r="C320" s="142">
        <v>0.70599999999999996</v>
      </c>
      <c r="D320" s="203">
        <v>5.6</v>
      </c>
      <c r="E320" s="321">
        <v>0.75600000000000001</v>
      </c>
      <c r="F320" s="29"/>
      <c r="G320" s="159"/>
      <c r="H320" s="159"/>
      <c r="I320" s="159"/>
      <c r="J320" s="159"/>
    </row>
    <row r="321" spans="1:10">
      <c r="A321" s="159"/>
      <c r="B321" s="319" t="s">
        <v>301</v>
      </c>
      <c r="C321" s="142">
        <v>0.7</v>
      </c>
      <c r="D321" s="203">
        <v>5.0999999999999996</v>
      </c>
      <c r="E321" s="321">
        <v>0.75600000000000001</v>
      </c>
      <c r="F321" s="29"/>
      <c r="G321" s="159"/>
      <c r="H321" s="159"/>
      <c r="I321" s="159"/>
      <c r="J321" s="159"/>
    </row>
    <row r="322" spans="1:10">
      <c r="A322" s="159"/>
      <c r="B322" s="319" t="s">
        <v>315</v>
      </c>
      <c r="C322" s="142">
        <v>0.65700000000000003</v>
      </c>
      <c r="D322" s="203">
        <v>4.0999999999999996</v>
      </c>
      <c r="E322" s="321">
        <v>0.75600000000000001</v>
      </c>
      <c r="F322" s="29"/>
      <c r="G322" s="159"/>
      <c r="H322" s="159"/>
      <c r="I322" s="159"/>
      <c r="J322" s="159"/>
    </row>
    <row r="323" spans="1:10">
      <c r="A323" s="159"/>
      <c r="B323" s="319" t="s">
        <v>312</v>
      </c>
      <c r="C323" s="142">
        <v>0.61599999999999999</v>
      </c>
      <c r="D323" s="203">
        <v>7.1</v>
      </c>
      <c r="E323" s="321">
        <v>0.75600000000000001</v>
      </c>
      <c r="F323" s="29"/>
      <c r="G323" s="159"/>
      <c r="H323" s="159"/>
      <c r="I323" s="159"/>
      <c r="J323" s="159"/>
    </row>
    <row r="324" spans="1:10">
      <c r="A324" s="159"/>
      <c r="B324" s="319" t="s">
        <v>320</v>
      </c>
      <c r="C324" s="325">
        <v>0.55800000000000005</v>
      </c>
      <c r="D324" s="317">
        <v>1.8</v>
      </c>
      <c r="E324" s="321">
        <v>0.75600000000000001</v>
      </c>
      <c r="F324" s="29"/>
      <c r="G324" s="159"/>
      <c r="H324" s="159"/>
      <c r="I324" s="159"/>
      <c r="J324" s="159"/>
    </row>
    <row r="325" spans="1:10">
      <c r="A325" s="159"/>
      <c r="B325" s="319" t="s">
        <v>328</v>
      </c>
      <c r="C325" s="142">
        <v>0.45100000000000001</v>
      </c>
      <c r="D325" s="203">
        <v>6.8</v>
      </c>
      <c r="E325" s="321">
        <v>0.75600000000000001</v>
      </c>
      <c r="F325" s="29"/>
      <c r="G325" s="159"/>
      <c r="H325" s="159"/>
      <c r="I325" s="159"/>
      <c r="J325" s="159"/>
    </row>
    <row r="326" spans="1:10">
      <c r="A326" s="159"/>
      <c r="B326" s="319" t="s">
        <v>329</v>
      </c>
      <c r="C326" s="142">
        <v>0.33400000000000002</v>
      </c>
      <c r="D326" s="203">
        <v>6.4</v>
      </c>
      <c r="E326" s="321">
        <v>0.75600000000000001</v>
      </c>
      <c r="F326" s="29"/>
      <c r="G326" s="159"/>
      <c r="H326" s="159"/>
      <c r="I326" s="159"/>
      <c r="J326" s="159"/>
    </row>
    <row r="327" spans="1:10">
      <c r="A327" s="159"/>
      <c r="B327" s="319" t="s">
        <v>300</v>
      </c>
      <c r="C327" s="142">
        <v>0.311</v>
      </c>
      <c r="D327" s="203">
        <v>4.4000000000000004</v>
      </c>
      <c r="E327" s="321">
        <v>0.75600000000000001</v>
      </c>
      <c r="F327" s="29"/>
      <c r="G327" s="159"/>
      <c r="H327" s="159"/>
      <c r="I327" s="159"/>
      <c r="J327" s="159"/>
    </row>
    <row r="328" spans="1:10" s="273" customFormat="1">
      <c r="C328" s="272"/>
      <c r="E328" s="131"/>
      <c r="F328" s="271"/>
    </row>
    <row r="329" spans="1:10" s="273" customFormat="1">
      <c r="C329" s="272"/>
      <c r="E329" s="131"/>
      <c r="F329" s="271"/>
    </row>
    <row r="330" spans="1:10" s="273" customFormat="1">
      <c r="C330" s="272"/>
      <c r="E330" s="131"/>
      <c r="F330" s="271"/>
    </row>
    <row r="331" spans="1:10" s="273" customFormat="1">
      <c r="C331" s="272"/>
      <c r="E331" s="131"/>
      <c r="F331" s="271"/>
    </row>
    <row r="332" spans="1:10" s="273" customFormat="1">
      <c r="C332" s="272"/>
      <c r="E332" s="131"/>
      <c r="F332" s="271"/>
    </row>
    <row r="333" spans="1:10" s="273" customFormat="1">
      <c r="C333" s="272"/>
      <c r="E333" s="131"/>
      <c r="F333" s="271"/>
    </row>
    <row r="334" spans="1:10" s="273" customFormat="1">
      <c r="C334" s="272"/>
      <c r="E334" s="131"/>
      <c r="F334" s="271"/>
    </row>
    <row r="335" spans="1:10" s="273" customFormat="1">
      <c r="C335" s="272"/>
      <c r="E335" s="131"/>
      <c r="F335" s="271"/>
    </row>
    <row r="336" spans="1:10" s="273" customFormat="1">
      <c r="C336" s="272"/>
      <c r="E336" s="131"/>
      <c r="F336" s="271"/>
    </row>
    <row r="337" spans="3:6" s="273" customFormat="1">
      <c r="C337" s="272"/>
      <c r="E337" s="131"/>
      <c r="F337" s="271"/>
    </row>
    <row r="338" spans="3:6" s="273" customFormat="1">
      <c r="C338" s="272"/>
      <c r="E338" s="131"/>
      <c r="F338" s="271"/>
    </row>
    <row r="339" spans="3:6" s="273" customFormat="1">
      <c r="C339" s="272"/>
      <c r="E339" s="131"/>
      <c r="F339" s="271"/>
    </row>
    <row r="340" spans="3:6" s="273" customFormat="1">
      <c r="C340" s="272"/>
      <c r="E340" s="131"/>
      <c r="F340" s="271"/>
    </row>
    <row r="341" spans="3:6" s="273" customFormat="1">
      <c r="C341" s="272"/>
      <c r="E341" s="131"/>
      <c r="F341" s="271"/>
    </row>
    <row r="342" spans="3:6" s="273" customFormat="1">
      <c r="C342" s="272"/>
      <c r="E342" s="131"/>
      <c r="F342" s="271"/>
    </row>
    <row r="343" spans="3:6" s="273" customFormat="1">
      <c r="C343" s="272"/>
      <c r="E343" s="131"/>
      <c r="F343" s="271"/>
    </row>
    <row r="344" spans="3:6" s="273" customFormat="1">
      <c r="C344" s="272"/>
      <c r="E344" s="131"/>
      <c r="F344" s="271"/>
    </row>
    <row r="345" spans="3:6" s="273" customFormat="1">
      <c r="C345" s="272"/>
      <c r="E345" s="131"/>
      <c r="F345" s="271"/>
    </row>
    <row r="346" spans="3:6" s="273" customFormat="1">
      <c r="C346" s="272"/>
      <c r="E346" s="131"/>
      <c r="F346" s="271"/>
    </row>
    <row r="347" spans="3:6" s="273" customFormat="1">
      <c r="C347" s="272"/>
      <c r="E347" s="131"/>
      <c r="F347" s="271"/>
    </row>
    <row r="348" spans="3:6" s="273" customFormat="1">
      <c r="C348" s="272"/>
      <c r="E348" s="131"/>
      <c r="F348" s="271"/>
    </row>
    <row r="349" spans="3:6" s="273" customFormat="1">
      <c r="C349" s="272"/>
      <c r="E349" s="131"/>
      <c r="F349" s="271"/>
    </row>
    <row r="350" spans="3:6" s="273" customFormat="1">
      <c r="C350" s="272"/>
      <c r="E350" s="131"/>
      <c r="F350" s="271"/>
    </row>
    <row r="351" spans="3:6" s="273" customFormat="1">
      <c r="C351" s="272"/>
      <c r="E351" s="131"/>
      <c r="F351" s="271"/>
    </row>
    <row r="352" spans="3:6" s="273" customFormat="1">
      <c r="C352" s="272"/>
      <c r="E352" s="131"/>
      <c r="F352" s="271"/>
    </row>
    <row r="353" spans="1:10" s="273" customFormat="1">
      <c r="C353" s="272"/>
      <c r="E353" s="131"/>
      <c r="F353" s="271"/>
    </row>
    <row r="354" spans="1:10" s="273" customFormat="1">
      <c r="C354" s="272"/>
      <c r="E354" s="131"/>
      <c r="F354" s="271"/>
    </row>
    <row r="355" spans="1:10" s="273" customFormat="1">
      <c r="C355" s="272"/>
      <c r="E355" s="131"/>
      <c r="F355" s="271"/>
    </row>
    <row r="356" spans="1:10" s="273" customFormat="1">
      <c r="C356" s="272"/>
      <c r="E356" s="131"/>
      <c r="F356" s="271"/>
    </row>
    <row r="357" spans="1:10" s="273" customFormat="1">
      <c r="C357" s="272"/>
      <c r="E357" s="131"/>
      <c r="F357" s="271"/>
    </row>
    <row r="358" spans="1:10" s="273" customFormat="1">
      <c r="C358" s="272"/>
      <c r="E358" s="131"/>
      <c r="F358" s="271"/>
    </row>
    <row r="360" spans="1:10" s="203" customFormat="1" ht="14.25" customHeight="1">
      <c r="A360" s="711" t="s">
        <v>507</v>
      </c>
      <c r="B360" s="711"/>
      <c r="C360" s="711"/>
      <c r="D360" s="711"/>
      <c r="E360" s="711"/>
      <c r="F360" s="711"/>
      <c r="G360" s="711"/>
      <c r="H360" s="711"/>
      <c r="I360" s="711"/>
      <c r="J360" s="207"/>
    </row>
    <row r="361" spans="1:10">
      <c r="A361" s="711"/>
      <c r="B361" s="711"/>
      <c r="C361" s="711"/>
      <c r="D361" s="711"/>
      <c r="E361" s="711"/>
      <c r="F361" s="711"/>
      <c r="G361" s="711"/>
      <c r="H361" s="711"/>
      <c r="I361" s="711"/>
      <c r="J361" s="177"/>
    </row>
    <row r="362" spans="1:10">
      <c r="A362" s="177"/>
      <c r="B362" s="177"/>
      <c r="C362" s="177"/>
      <c r="D362" s="177"/>
      <c r="E362" s="177"/>
      <c r="F362" s="177"/>
      <c r="G362" s="177"/>
      <c r="H362" s="177"/>
      <c r="I362" s="177"/>
      <c r="J362" s="177"/>
    </row>
    <row r="363" spans="1:10">
      <c r="A363" s="710" t="s">
        <v>60</v>
      </c>
      <c r="B363" s="710"/>
      <c r="C363" s="710"/>
      <c r="D363" s="710"/>
      <c r="E363" s="710"/>
      <c r="F363" s="710"/>
      <c r="G363" s="710"/>
      <c r="H363" s="710"/>
      <c r="I363" s="710"/>
      <c r="J363" s="177"/>
    </row>
    <row r="365" spans="1:10" ht="48.5">
      <c r="A365" s="159"/>
      <c r="B365" s="326"/>
      <c r="C365" s="327" t="s">
        <v>512</v>
      </c>
      <c r="D365" s="315" t="s">
        <v>70</v>
      </c>
      <c r="E365" s="159"/>
      <c r="F365" s="159"/>
      <c r="G365" s="159"/>
      <c r="H365" s="159"/>
      <c r="I365" s="159"/>
      <c r="J365" s="159"/>
    </row>
    <row r="366" spans="1:10">
      <c r="A366" s="159"/>
      <c r="B366" s="314" t="s">
        <v>34</v>
      </c>
      <c r="C366" s="327">
        <v>12948</v>
      </c>
      <c r="D366" s="315"/>
      <c r="E366" s="159"/>
      <c r="F366" s="159"/>
      <c r="G366" s="159"/>
      <c r="H366" s="159"/>
      <c r="I366" s="159"/>
      <c r="J366" s="159"/>
    </row>
    <row r="367" spans="1:10">
      <c r="A367" s="159"/>
      <c r="B367" s="314" t="s">
        <v>31</v>
      </c>
      <c r="C367" s="327">
        <v>15941</v>
      </c>
      <c r="D367" s="315"/>
      <c r="E367" s="159"/>
      <c r="F367" s="159"/>
      <c r="G367" s="159"/>
      <c r="H367" s="159"/>
      <c r="I367" s="159"/>
      <c r="J367" s="159"/>
    </row>
    <row r="368" spans="1:10">
      <c r="A368" s="159"/>
      <c r="B368" s="314" t="s">
        <v>27</v>
      </c>
      <c r="C368" s="327">
        <v>20306</v>
      </c>
      <c r="D368" s="315"/>
      <c r="E368" s="159"/>
      <c r="F368" s="159"/>
      <c r="G368" s="159"/>
      <c r="H368" s="159"/>
      <c r="I368" s="159"/>
      <c r="J368" s="159"/>
    </row>
    <row r="369" spans="1:10">
      <c r="A369" s="159"/>
      <c r="B369" s="314" t="s">
        <v>18</v>
      </c>
      <c r="C369" s="327">
        <v>22811</v>
      </c>
      <c r="D369" s="315"/>
      <c r="E369" s="159"/>
      <c r="F369" s="159"/>
      <c r="G369" s="159"/>
      <c r="H369" s="159"/>
      <c r="I369" s="159"/>
      <c r="J369" s="159"/>
    </row>
    <row r="370" spans="1:10">
      <c r="A370" s="159"/>
      <c r="B370" s="314" t="s">
        <v>21</v>
      </c>
      <c r="C370" s="327">
        <v>27195</v>
      </c>
      <c r="D370" s="315"/>
      <c r="E370" s="159"/>
      <c r="F370" s="159"/>
      <c r="G370" s="159"/>
      <c r="H370" s="159"/>
      <c r="I370" s="159"/>
      <c r="J370" s="159"/>
    </row>
    <row r="371" spans="1:10">
      <c r="A371" s="159"/>
      <c r="B371" s="314" t="s">
        <v>38</v>
      </c>
      <c r="C371" s="327">
        <v>35460</v>
      </c>
      <c r="D371" s="315"/>
      <c r="E371" s="159"/>
      <c r="F371" s="159"/>
      <c r="G371" s="159"/>
      <c r="H371" s="159"/>
      <c r="I371" s="159"/>
      <c r="J371" s="159"/>
    </row>
    <row r="372" spans="1:10">
      <c r="A372" s="159"/>
      <c r="B372" s="314" t="s">
        <v>35</v>
      </c>
      <c r="C372" s="327">
        <v>55412</v>
      </c>
      <c r="D372" s="315"/>
      <c r="E372" s="159"/>
      <c r="F372" s="159"/>
      <c r="G372" s="159"/>
      <c r="H372" s="159"/>
      <c r="I372" s="159"/>
      <c r="J372" s="159"/>
    </row>
    <row r="373" spans="1:10">
      <c r="A373" s="159"/>
      <c r="B373" s="314" t="s">
        <v>26</v>
      </c>
      <c r="C373" s="327">
        <v>62962</v>
      </c>
      <c r="D373" s="315"/>
      <c r="E373" s="159"/>
      <c r="F373" s="159"/>
      <c r="G373" s="159"/>
      <c r="H373" s="159"/>
      <c r="I373" s="159"/>
      <c r="J373" s="159"/>
    </row>
    <row r="374" spans="1:10">
      <c r="A374" s="159"/>
      <c r="B374" s="314" t="s">
        <v>20</v>
      </c>
      <c r="C374" s="327">
        <v>69973</v>
      </c>
      <c r="D374" s="315"/>
      <c r="E374" s="159"/>
      <c r="F374" s="159"/>
      <c r="G374" s="159"/>
      <c r="H374" s="159"/>
      <c r="I374" s="159"/>
      <c r="J374" s="159"/>
    </row>
    <row r="375" spans="1:10">
      <c r="A375" s="159"/>
      <c r="B375" s="314" t="s">
        <v>29</v>
      </c>
      <c r="C375" s="327">
        <v>77967</v>
      </c>
      <c r="D375" s="315"/>
      <c r="E375" s="159"/>
      <c r="F375" s="159"/>
      <c r="G375" s="159"/>
      <c r="H375" s="159"/>
      <c r="I375" s="159"/>
      <c r="J375" s="159"/>
    </row>
    <row r="376" spans="1:10">
      <c r="A376" s="159"/>
      <c r="B376" s="314" t="s">
        <v>22</v>
      </c>
      <c r="C376" s="327">
        <v>91220</v>
      </c>
      <c r="D376" s="315"/>
      <c r="E376" s="159"/>
      <c r="F376" s="159"/>
      <c r="G376" s="159"/>
      <c r="H376" s="159"/>
      <c r="I376" s="159"/>
      <c r="J376" s="159"/>
    </row>
    <row r="377" spans="1:10" s="318" customFormat="1">
      <c r="B377" s="328" t="s">
        <v>19</v>
      </c>
      <c r="D377" s="313">
        <v>102167</v>
      </c>
    </row>
    <row r="378" spans="1:10">
      <c r="A378" s="159"/>
      <c r="B378" s="314" t="s">
        <v>32</v>
      </c>
      <c r="C378" s="327">
        <v>113661</v>
      </c>
      <c r="D378" s="315"/>
      <c r="E378" s="159"/>
      <c r="F378" s="159"/>
      <c r="G378" s="159"/>
      <c r="H378" s="159"/>
      <c r="I378" s="159"/>
      <c r="J378" s="159"/>
    </row>
    <row r="379" spans="1:10">
      <c r="A379" s="159"/>
      <c r="B379" s="314" t="s">
        <v>37</v>
      </c>
      <c r="C379" s="327">
        <v>118661</v>
      </c>
      <c r="D379" s="315"/>
      <c r="E379" s="159"/>
      <c r="F379" s="159"/>
      <c r="G379" s="159"/>
      <c r="H379" s="159"/>
      <c r="I379" s="159"/>
      <c r="J379" s="159"/>
    </row>
    <row r="380" spans="1:10">
      <c r="A380" s="159"/>
      <c r="B380" s="314" t="s">
        <v>28</v>
      </c>
      <c r="C380" s="327">
        <v>129760</v>
      </c>
      <c r="D380" s="315"/>
      <c r="E380" s="159"/>
      <c r="F380" s="159"/>
      <c r="G380" s="159"/>
      <c r="H380" s="159"/>
      <c r="I380" s="159"/>
      <c r="J380" s="159"/>
    </row>
    <row r="381" spans="1:10">
      <c r="A381" s="159"/>
      <c r="B381" s="314" t="s">
        <v>24</v>
      </c>
      <c r="C381" s="327">
        <v>129478</v>
      </c>
      <c r="D381" s="315"/>
      <c r="E381" s="159"/>
      <c r="F381" s="159"/>
      <c r="G381" s="159"/>
      <c r="H381" s="159"/>
      <c r="I381" s="159"/>
      <c r="J381" s="159"/>
    </row>
    <row r="382" spans="1:10">
      <c r="A382" s="159"/>
      <c r="B382" s="314" t="s">
        <v>36</v>
      </c>
      <c r="C382" s="327">
        <v>136356</v>
      </c>
      <c r="D382" s="315"/>
      <c r="E382" s="159"/>
      <c r="F382" s="159"/>
      <c r="G382" s="159"/>
      <c r="H382" s="159"/>
      <c r="I382" s="159"/>
      <c r="J382" s="159"/>
    </row>
    <row r="383" spans="1:10">
      <c r="A383" s="159"/>
      <c r="B383" s="314" t="s">
        <v>30</v>
      </c>
      <c r="C383" s="327">
        <v>146540</v>
      </c>
      <c r="D383" s="315"/>
      <c r="E383" s="159"/>
      <c r="F383" s="159"/>
      <c r="G383" s="159"/>
      <c r="H383" s="159"/>
      <c r="I383" s="159"/>
      <c r="J383" s="159"/>
    </row>
    <row r="384" spans="1:10">
      <c r="A384" s="159"/>
      <c r="B384" s="314" t="s">
        <v>25</v>
      </c>
      <c r="C384" s="327">
        <v>177926</v>
      </c>
      <c r="D384" s="315"/>
      <c r="E384" s="159"/>
      <c r="F384" s="159"/>
      <c r="G384" s="159"/>
      <c r="H384" s="159"/>
      <c r="I384" s="159"/>
      <c r="J384" s="159"/>
    </row>
    <row r="385" spans="1:22">
      <c r="A385" s="159"/>
      <c r="B385" s="314" t="s">
        <v>33</v>
      </c>
      <c r="C385" s="327">
        <v>188960</v>
      </c>
      <c r="D385" s="315"/>
      <c r="E385" s="159"/>
      <c r="F385" s="159"/>
      <c r="G385" s="159"/>
      <c r="H385" s="159"/>
      <c r="I385" s="159"/>
      <c r="J385" s="159"/>
    </row>
    <row r="386" spans="1:22">
      <c r="A386" s="159"/>
      <c r="B386" s="314" t="s">
        <v>23</v>
      </c>
      <c r="C386" s="327">
        <v>196067</v>
      </c>
      <c r="D386" s="315"/>
      <c r="E386" s="159"/>
      <c r="F386" s="159"/>
      <c r="G386" s="159"/>
      <c r="H386" s="159"/>
      <c r="I386" s="159"/>
      <c r="J386" s="159"/>
    </row>
    <row r="387" spans="1:22">
      <c r="A387" s="159"/>
      <c r="B387" s="177"/>
      <c r="C387" s="177"/>
      <c r="D387" s="159"/>
      <c r="E387" s="159"/>
      <c r="F387" s="159"/>
      <c r="G387" s="159"/>
      <c r="H387" s="159"/>
      <c r="I387" s="159"/>
      <c r="J387" s="159"/>
    </row>
    <row r="388" spans="1:22">
      <c r="A388" s="159"/>
      <c r="B388" s="177" t="s">
        <v>61</v>
      </c>
      <c r="C388" s="329">
        <v>1931771</v>
      </c>
      <c r="D388" s="159"/>
      <c r="E388" s="159"/>
      <c r="F388" s="159"/>
      <c r="G388" s="159"/>
      <c r="H388" s="159"/>
      <c r="I388" s="159"/>
      <c r="J388" s="159"/>
    </row>
    <row r="389" spans="1:22">
      <c r="A389" s="177"/>
      <c r="B389" s="177"/>
      <c r="C389" s="177"/>
      <c r="D389" s="177"/>
      <c r="E389" s="177"/>
      <c r="F389" s="177"/>
      <c r="G389" s="177"/>
      <c r="H389" s="177"/>
      <c r="I389" s="177"/>
      <c r="J389" s="177"/>
    </row>
    <row r="390" spans="1:22" ht="21" customHeight="1">
      <c r="A390" s="711" t="s">
        <v>511</v>
      </c>
      <c r="B390" s="711"/>
      <c r="C390" s="711"/>
      <c r="D390" s="711"/>
      <c r="E390" s="711"/>
      <c r="F390" s="711"/>
      <c r="G390" s="711"/>
      <c r="H390" s="711"/>
      <c r="I390" s="711"/>
      <c r="J390" s="177"/>
    </row>
    <row r="391" spans="1:22" ht="21" customHeight="1">
      <c r="A391" s="711" t="s">
        <v>448</v>
      </c>
      <c r="B391" s="711"/>
      <c r="C391" s="711"/>
      <c r="D391" s="711"/>
      <c r="E391" s="711"/>
      <c r="F391" s="711"/>
      <c r="G391" s="711"/>
      <c r="H391" s="711"/>
      <c r="I391" s="711"/>
      <c r="J391" s="177"/>
    </row>
    <row r="392" spans="1:22" ht="21" customHeight="1">
      <c r="A392" s="711" t="s">
        <v>62</v>
      </c>
      <c r="B392" s="711"/>
      <c r="C392" s="177"/>
      <c r="D392" s="177"/>
      <c r="E392" s="177"/>
      <c r="F392" s="177"/>
      <c r="G392" s="177"/>
      <c r="H392" s="177"/>
      <c r="I392" s="177"/>
      <c r="J392" s="177"/>
    </row>
    <row r="393" spans="1:22">
      <c r="A393" s="711" t="s">
        <v>63</v>
      </c>
      <c r="B393" s="711"/>
      <c r="C393" s="159"/>
      <c r="D393" s="159"/>
      <c r="E393" s="159"/>
      <c r="F393" s="159"/>
      <c r="G393" s="159"/>
      <c r="H393" s="159"/>
      <c r="I393" s="159"/>
      <c r="J393" s="159"/>
    </row>
    <row r="394" spans="1:22">
      <c r="A394" s="177"/>
      <c r="B394" s="177"/>
      <c r="C394" s="159"/>
      <c r="D394" s="159"/>
      <c r="E394" s="159"/>
      <c r="F394" s="159"/>
      <c r="G394" s="159"/>
      <c r="H394" s="159"/>
      <c r="I394" s="159"/>
      <c r="J394" s="159"/>
    </row>
    <row r="395" spans="1:22" s="67" customFormat="1">
      <c r="A395" s="710" t="s">
        <v>423</v>
      </c>
      <c r="B395" s="710"/>
      <c r="C395" s="710"/>
      <c r="D395" s="710"/>
      <c r="E395" s="710"/>
      <c r="F395" s="710"/>
      <c r="G395" s="710"/>
      <c r="H395" s="710"/>
      <c r="I395" s="710"/>
      <c r="J395" s="137"/>
    </row>
    <row r="396" spans="1:22" s="203" customFormat="1"/>
    <row r="397" spans="1:22" s="203" customFormat="1" ht="48">
      <c r="B397" s="676"/>
      <c r="C397" s="676" t="s">
        <v>438</v>
      </c>
      <c r="D397" s="595" t="s">
        <v>439</v>
      </c>
      <c r="E397" s="595" t="s">
        <v>64</v>
      </c>
      <c r="F397" s="595" t="s">
        <v>440</v>
      </c>
      <c r="G397" s="595" t="s">
        <v>66</v>
      </c>
      <c r="H397" s="595" t="s">
        <v>441</v>
      </c>
      <c r="I397" s="595" t="s">
        <v>67</v>
      </c>
      <c r="J397" s="595" t="s">
        <v>438</v>
      </c>
      <c r="K397" s="676"/>
      <c r="L397" s="676"/>
      <c r="M397" s="539" t="s">
        <v>589</v>
      </c>
      <c r="N397" s="539" t="s">
        <v>590</v>
      </c>
      <c r="O397" s="539" t="s">
        <v>591</v>
      </c>
      <c r="P397" s="539" t="s">
        <v>592</v>
      </c>
      <c r="Q397" s="539" t="s">
        <v>593</v>
      </c>
      <c r="R397" s="539" t="s">
        <v>594</v>
      </c>
      <c r="S397" s="539" t="s">
        <v>595</v>
      </c>
      <c r="T397" s="539" t="s">
        <v>596</v>
      </c>
      <c r="U397" s="331" t="s">
        <v>595</v>
      </c>
      <c r="V397" s="331" t="s">
        <v>596</v>
      </c>
    </row>
    <row r="398" spans="1:22" s="203" customFormat="1">
      <c r="B398" s="676" t="s">
        <v>35</v>
      </c>
      <c r="C398" s="676"/>
      <c r="D398" s="461">
        <f>SUM(M398:O398)</f>
        <v>16156</v>
      </c>
      <c r="E398" s="547">
        <f>D398/T398</f>
        <v>0.29156139464375946</v>
      </c>
      <c r="F398" s="461">
        <f>SUM(P398:Q398)</f>
        <v>19384</v>
      </c>
      <c r="G398" s="547">
        <f>F398/T398</f>
        <v>0.34981592434851655</v>
      </c>
      <c r="H398" s="461">
        <f>SUM(R398:S398)</f>
        <v>19872</v>
      </c>
      <c r="I398" s="547">
        <f>H398/T398</f>
        <v>0.35862268100772393</v>
      </c>
      <c r="J398" s="676"/>
      <c r="K398" s="676"/>
      <c r="L398" s="676" t="s">
        <v>35</v>
      </c>
      <c r="M398" s="461">
        <v>7041</v>
      </c>
      <c r="N398" s="461">
        <v>6378</v>
      </c>
      <c r="O398" s="461">
        <v>2737</v>
      </c>
      <c r="P398" s="461">
        <v>8939</v>
      </c>
      <c r="Q398" s="461">
        <v>10445</v>
      </c>
      <c r="R398" s="461">
        <v>10333</v>
      </c>
      <c r="S398" s="461">
        <v>9539</v>
      </c>
      <c r="T398" s="333">
        <v>55412</v>
      </c>
      <c r="U398" s="332">
        <v>9539</v>
      </c>
      <c r="V398" s="333">
        <v>55412</v>
      </c>
    </row>
    <row r="399" spans="1:22" s="203" customFormat="1">
      <c r="B399" s="677" t="s">
        <v>23</v>
      </c>
      <c r="C399" s="677"/>
      <c r="D399" s="461">
        <f t="shared" ref="D399:D419" si="0">SUM(M399:O399)</f>
        <v>58936</v>
      </c>
      <c r="E399" s="547">
        <f t="shared" ref="E399:E419" si="1">D399/T399</f>
        <v>0.30059112446255615</v>
      </c>
      <c r="F399" s="461">
        <f t="shared" ref="F399:F419" si="2">SUM(P399:Q399)</f>
        <v>64666</v>
      </c>
      <c r="G399" s="547">
        <f t="shared" ref="G399:G419" si="3">F399/T399</f>
        <v>0.32981582826278771</v>
      </c>
      <c r="H399" s="461">
        <f t="shared" ref="H399:H419" si="4">SUM(R399:S399)</f>
        <v>72465</v>
      </c>
      <c r="I399" s="547">
        <f t="shared" ref="I399:I419" si="5">H399/T399</f>
        <v>0.36959304727465614</v>
      </c>
      <c r="J399" s="676"/>
      <c r="K399" s="676"/>
      <c r="L399" s="677" t="s">
        <v>23</v>
      </c>
      <c r="M399" s="461">
        <v>29558</v>
      </c>
      <c r="N399" s="461">
        <v>19615</v>
      </c>
      <c r="O399" s="461">
        <v>9763</v>
      </c>
      <c r="P399" s="461">
        <v>31574</v>
      </c>
      <c r="Q399" s="461">
        <v>33092</v>
      </c>
      <c r="R399" s="461">
        <v>36361</v>
      </c>
      <c r="S399" s="461">
        <v>36104</v>
      </c>
      <c r="T399" s="333">
        <v>196067</v>
      </c>
      <c r="U399" s="332">
        <v>36104</v>
      </c>
      <c r="V399" s="333">
        <v>196067</v>
      </c>
    </row>
    <row r="400" spans="1:22" s="203" customFormat="1">
      <c r="B400" s="677" t="s">
        <v>22</v>
      </c>
      <c r="C400" s="677"/>
      <c r="D400" s="461">
        <f t="shared" si="0"/>
        <v>28176</v>
      </c>
      <c r="E400" s="547">
        <f t="shared" si="1"/>
        <v>0.30887963165972376</v>
      </c>
      <c r="F400" s="461">
        <f t="shared" si="2"/>
        <v>30467</v>
      </c>
      <c r="G400" s="547">
        <f t="shared" si="3"/>
        <v>0.3339947379960535</v>
      </c>
      <c r="H400" s="461">
        <f t="shared" si="4"/>
        <v>32577</v>
      </c>
      <c r="I400" s="547">
        <f t="shared" si="5"/>
        <v>0.35712563034422273</v>
      </c>
      <c r="J400" s="676"/>
      <c r="K400" s="676"/>
      <c r="L400" s="677" t="s">
        <v>22</v>
      </c>
      <c r="M400" s="461">
        <v>13185</v>
      </c>
      <c r="N400" s="461">
        <v>9548</v>
      </c>
      <c r="O400" s="461">
        <v>5443</v>
      </c>
      <c r="P400" s="461">
        <v>14971</v>
      </c>
      <c r="Q400" s="461">
        <v>15496</v>
      </c>
      <c r="R400" s="461">
        <v>16425</v>
      </c>
      <c r="S400" s="461">
        <v>16152</v>
      </c>
      <c r="T400" s="333">
        <v>91220</v>
      </c>
      <c r="U400" s="332">
        <v>16152</v>
      </c>
      <c r="V400" s="333">
        <v>91220</v>
      </c>
    </row>
    <row r="401" spans="2:22" s="203" customFormat="1">
      <c r="B401" s="677" t="s">
        <v>32</v>
      </c>
      <c r="C401" s="677"/>
      <c r="D401" s="461">
        <f t="shared" si="0"/>
        <v>36314</v>
      </c>
      <c r="E401" s="547">
        <f t="shared" si="1"/>
        <v>0.31949393371517054</v>
      </c>
      <c r="F401" s="461">
        <f t="shared" si="2"/>
        <v>38497</v>
      </c>
      <c r="G401" s="547">
        <f t="shared" si="3"/>
        <v>0.33870016980318668</v>
      </c>
      <c r="H401" s="461">
        <f t="shared" si="4"/>
        <v>38850</v>
      </c>
      <c r="I401" s="547">
        <f t="shared" si="5"/>
        <v>0.34180589648164278</v>
      </c>
      <c r="J401" s="676"/>
      <c r="K401" s="676"/>
      <c r="L401" s="677" t="s">
        <v>32</v>
      </c>
      <c r="M401" s="461">
        <v>17438</v>
      </c>
      <c r="N401" s="461">
        <v>12842</v>
      </c>
      <c r="O401" s="461">
        <v>6034</v>
      </c>
      <c r="P401" s="461">
        <v>19236</v>
      </c>
      <c r="Q401" s="461">
        <v>19261</v>
      </c>
      <c r="R401" s="461">
        <v>19520</v>
      </c>
      <c r="S401" s="461">
        <v>19330</v>
      </c>
      <c r="T401" s="333">
        <v>113661</v>
      </c>
      <c r="U401" s="332">
        <v>19330</v>
      </c>
      <c r="V401" s="333">
        <v>113661</v>
      </c>
    </row>
    <row r="402" spans="2:22" s="203" customFormat="1">
      <c r="B402" s="676" t="s">
        <v>31</v>
      </c>
      <c r="C402" s="676"/>
      <c r="D402" s="461">
        <f t="shared" si="0"/>
        <v>4640</v>
      </c>
      <c r="E402" s="547">
        <f t="shared" si="1"/>
        <v>0.29107333291512449</v>
      </c>
      <c r="F402" s="461">
        <f t="shared" si="2"/>
        <v>5636</v>
      </c>
      <c r="G402" s="547">
        <f t="shared" si="3"/>
        <v>0.35355372937707796</v>
      </c>
      <c r="H402" s="461">
        <f t="shared" si="4"/>
        <v>5665</v>
      </c>
      <c r="I402" s="547">
        <f t="shared" si="5"/>
        <v>0.35537293770779749</v>
      </c>
      <c r="J402" s="676"/>
      <c r="K402" s="676"/>
      <c r="L402" s="676" t="s">
        <v>31</v>
      </c>
      <c r="M402" s="461">
        <v>2155</v>
      </c>
      <c r="N402" s="461">
        <v>1457</v>
      </c>
      <c r="O402" s="461">
        <v>1028</v>
      </c>
      <c r="P402" s="461">
        <v>3052</v>
      </c>
      <c r="Q402" s="461">
        <v>2584</v>
      </c>
      <c r="R402" s="461">
        <v>2961</v>
      </c>
      <c r="S402" s="461">
        <v>2704</v>
      </c>
      <c r="T402" s="333">
        <v>15941</v>
      </c>
      <c r="U402" s="332">
        <v>2704</v>
      </c>
      <c r="V402" s="333">
        <v>15941</v>
      </c>
    </row>
    <row r="403" spans="2:22" s="203" customFormat="1">
      <c r="B403" s="676" t="s">
        <v>38</v>
      </c>
      <c r="C403" s="676"/>
      <c r="D403" s="461">
        <f t="shared" si="0"/>
        <v>10707</v>
      </c>
      <c r="E403" s="547">
        <f t="shared" si="1"/>
        <v>0.30194585448392552</v>
      </c>
      <c r="F403" s="461">
        <f t="shared" si="2"/>
        <v>12902</v>
      </c>
      <c r="G403" s="547">
        <f t="shared" si="3"/>
        <v>0.36384658770445572</v>
      </c>
      <c r="H403" s="461">
        <f t="shared" si="4"/>
        <v>11851</v>
      </c>
      <c r="I403" s="547">
        <f t="shared" si="5"/>
        <v>0.33420755781161871</v>
      </c>
      <c r="J403" s="676"/>
      <c r="K403" s="676"/>
      <c r="L403" s="676" t="s">
        <v>38</v>
      </c>
      <c r="M403" s="461">
        <v>4291</v>
      </c>
      <c r="N403" s="461">
        <v>3895</v>
      </c>
      <c r="O403" s="461">
        <v>2521</v>
      </c>
      <c r="P403" s="461">
        <v>5723</v>
      </c>
      <c r="Q403" s="461">
        <v>7179</v>
      </c>
      <c r="R403" s="461">
        <v>6274</v>
      </c>
      <c r="S403" s="461">
        <v>5577</v>
      </c>
      <c r="T403" s="333">
        <v>35460</v>
      </c>
      <c r="U403" s="332">
        <v>5577</v>
      </c>
      <c r="V403" s="333">
        <v>35460</v>
      </c>
    </row>
    <row r="404" spans="2:22" s="203" customFormat="1">
      <c r="B404" s="677" t="s">
        <v>33</v>
      </c>
      <c r="C404" s="677"/>
      <c r="D404" s="461">
        <f t="shared" si="0"/>
        <v>62175</v>
      </c>
      <c r="E404" s="547">
        <f t="shared" si="1"/>
        <v>0.32903789161727348</v>
      </c>
      <c r="F404" s="461">
        <f t="shared" si="2"/>
        <v>62140</v>
      </c>
      <c r="G404" s="547">
        <f t="shared" si="3"/>
        <v>0.32885266723116002</v>
      </c>
      <c r="H404" s="461">
        <f t="shared" si="4"/>
        <v>64645</v>
      </c>
      <c r="I404" s="547">
        <f t="shared" si="5"/>
        <v>0.3421094411515665</v>
      </c>
      <c r="J404" s="676"/>
      <c r="K404" s="676"/>
      <c r="L404" s="677" t="s">
        <v>33</v>
      </c>
      <c r="M404" s="461">
        <v>29192</v>
      </c>
      <c r="N404" s="461">
        <v>23440</v>
      </c>
      <c r="O404" s="461">
        <v>9543</v>
      </c>
      <c r="P404" s="461">
        <v>27795</v>
      </c>
      <c r="Q404" s="461">
        <v>34345</v>
      </c>
      <c r="R404" s="461">
        <v>34074</v>
      </c>
      <c r="S404" s="461">
        <v>30571</v>
      </c>
      <c r="T404" s="333">
        <v>188960</v>
      </c>
      <c r="U404" s="332">
        <v>30571</v>
      </c>
      <c r="V404" s="333">
        <v>188960</v>
      </c>
    </row>
    <row r="405" spans="2:22" s="203" customFormat="1">
      <c r="B405" s="677" t="s">
        <v>26</v>
      </c>
      <c r="C405" s="677"/>
      <c r="D405" s="461">
        <f t="shared" si="0"/>
        <v>19052</v>
      </c>
      <c r="E405" s="547">
        <f t="shared" si="1"/>
        <v>0.30259521616212953</v>
      </c>
      <c r="F405" s="461">
        <f t="shared" si="2"/>
        <v>20063</v>
      </c>
      <c r="G405" s="547">
        <f t="shared" si="3"/>
        <v>0.31865252056796162</v>
      </c>
      <c r="H405" s="461">
        <f t="shared" si="4"/>
        <v>23847</v>
      </c>
      <c r="I405" s="547">
        <f t="shared" si="5"/>
        <v>0.37875226326990885</v>
      </c>
      <c r="J405" s="676"/>
      <c r="K405" s="676"/>
      <c r="L405" s="677" t="s">
        <v>26</v>
      </c>
      <c r="M405" s="461">
        <v>10248</v>
      </c>
      <c r="N405" s="461">
        <v>5014</v>
      </c>
      <c r="O405" s="461">
        <v>3790</v>
      </c>
      <c r="P405" s="461">
        <v>11110</v>
      </c>
      <c r="Q405" s="461">
        <v>8953</v>
      </c>
      <c r="R405" s="461">
        <v>12377</v>
      </c>
      <c r="S405" s="461">
        <v>11470</v>
      </c>
      <c r="T405" s="333">
        <v>62962</v>
      </c>
      <c r="U405" s="332">
        <v>11470</v>
      </c>
      <c r="V405" s="333">
        <v>62962</v>
      </c>
    </row>
    <row r="406" spans="2:22" s="203" customFormat="1">
      <c r="B406" s="677" t="s">
        <v>36</v>
      </c>
      <c r="C406" s="677"/>
      <c r="D406" s="461">
        <f t="shared" si="0"/>
        <v>53905</v>
      </c>
      <c r="E406" s="547">
        <f t="shared" si="1"/>
        <v>0.39532547155974068</v>
      </c>
      <c r="F406" s="461">
        <f t="shared" si="2"/>
        <v>43302</v>
      </c>
      <c r="G406" s="547">
        <f t="shared" si="3"/>
        <v>0.31756578368388627</v>
      </c>
      <c r="H406" s="461">
        <f t="shared" si="4"/>
        <v>39149</v>
      </c>
      <c r="I406" s="547">
        <f t="shared" si="5"/>
        <v>0.28710874475637305</v>
      </c>
      <c r="J406" s="676"/>
      <c r="K406" s="676"/>
      <c r="L406" s="677" t="s">
        <v>36</v>
      </c>
      <c r="M406" s="461">
        <v>28081</v>
      </c>
      <c r="N406" s="461">
        <v>18344</v>
      </c>
      <c r="O406" s="461">
        <v>7480</v>
      </c>
      <c r="P406" s="461">
        <v>21897</v>
      </c>
      <c r="Q406" s="461">
        <v>21405</v>
      </c>
      <c r="R406" s="461">
        <v>20246</v>
      </c>
      <c r="S406" s="461">
        <v>18903</v>
      </c>
      <c r="T406" s="333">
        <v>136356</v>
      </c>
      <c r="U406" s="332">
        <v>18903</v>
      </c>
      <c r="V406" s="333">
        <v>136356</v>
      </c>
    </row>
    <row r="407" spans="2:22" s="203" customFormat="1">
      <c r="B407" s="677" t="s">
        <v>18</v>
      </c>
      <c r="C407" s="677"/>
      <c r="D407" s="461">
        <f t="shared" si="0"/>
        <v>5971</v>
      </c>
      <c r="E407" s="547">
        <f t="shared" si="1"/>
        <v>0.26175967734864758</v>
      </c>
      <c r="F407" s="461">
        <f t="shared" si="2"/>
        <v>8349</v>
      </c>
      <c r="G407" s="547">
        <f t="shared" si="3"/>
        <v>0.36600762789882074</v>
      </c>
      <c r="H407" s="461">
        <f t="shared" si="4"/>
        <v>8491</v>
      </c>
      <c r="I407" s="547">
        <f t="shared" si="5"/>
        <v>0.37223269475253168</v>
      </c>
      <c r="J407" s="676"/>
      <c r="K407" s="676"/>
      <c r="L407" s="677" t="s">
        <v>18</v>
      </c>
      <c r="M407" s="461">
        <v>3589</v>
      </c>
      <c r="N407" s="461">
        <v>1358</v>
      </c>
      <c r="O407" s="461">
        <v>1024</v>
      </c>
      <c r="P407" s="461">
        <v>3638</v>
      </c>
      <c r="Q407" s="461">
        <v>4711</v>
      </c>
      <c r="R407" s="461">
        <v>3849</v>
      </c>
      <c r="S407" s="461">
        <v>4642</v>
      </c>
      <c r="T407" s="333">
        <v>22811</v>
      </c>
      <c r="U407" s="332">
        <v>4642</v>
      </c>
      <c r="V407" s="333">
        <v>22811</v>
      </c>
    </row>
    <row r="408" spans="2:22" s="203" customFormat="1">
      <c r="B408" s="676" t="s">
        <v>29</v>
      </c>
      <c r="C408" s="676"/>
      <c r="D408" s="461">
        <f t="shared" si="0"/>
        <v>25727</v>
      </c>
      <c r="E408" s="547">
        <f t="shared" si="1"/>
        <v>0.32997293726833149</v>
      </c>
      <c r="F408" s="461">
        <f t="shared" si="2"/>
        <v>25465</v>
      </c>
      <c r="G408" s="547">
        <f t="shared" si="3"/>
        <v>0.32661254120332961</v>
      </c>
      <c r="H408" s="461">
        <f t="shared" si="4"/>
        <v>26775</v>
      </c>
      <c r="I408" s="547">
        <f t="shared" si="5"/>
        <v>0.3434145215283389</v>
      </c>
      <c r="J408" s="676"/>
      <c r="K408" s="676"/>
      <c r="L408" s="676" t="s">
        <v>29</v>
      </c>
      <c r="M408" s="461">
        <v>9802</v>
      </c>
      <c r="N408" s="461">
        <v>10949</v>
      </c>
      <c r="O408" s="461">
        <v>4976</v>
      </c>
      <c r="P408" s="461">
        <v>12614</v>
      </c>
      <c r="Q408" s="461">
        <v>12851</v>
      </c>
      <c r="R408" s="461">
        <v>13135</v>
      </c>
      <c r="S408" s="461">
        <v>13640</v>
      </c>
      <c r="T408" s="333">
        <v>77967</v>
      </c>
      <c r="U408" s="332">
        <v>13640</v>
      </c>
      <c r="V408" s="333">
        <v>77967</v>
      </c>
    </row>
    <row r="409" spans="2:22" s="203" customFormat="1">
      <c r="B409" s="676" t="s">
        <v>25</v>
      </c>
      <c r="C409" s="676"/>
      <c r="D409" s="461">
        <f t="shared" si="0"/>
        <v>56466</v>
      </c>
      <c r="E409" s="547">
        <f t="shared" si="1"/>
        <v>0.31735665388981937</v>
      </c>
      <c r="F409" s="461">
        <f t="shared" si="2"/>
        <v>57469</v>
      </c>
      <c r="G409" s="547">
        <f t="shared" si="3"/>
        <v>0.32299382889515865</v>
      </c>
      <c r="H409" s="461">
        <f t="shared" si="4"/>
        <v>63991</v>
      </c>
      <c r="I409" s="547">
        <f t="shared" si="5"/>
        <v>0.35964951721502197</v>
      </c>
      <c r="J409" s="676"/>
      <c r="K409" s="676"/>
      <c r="L409" s="676" t="s">
        <v>25</v>
      </c>
      <c r="M409" s="461">
        <v>28118</v>
      </c>
      <c r="N409" s="461">
        <v>18913</v>
      </c>
      <c r="O409" s="461">
        <v>9435</v>
      </c>
      <c r="P409" s="461">
        <v>29208</v>
      </c>
      <c r="Q409" s="461">
        <v>28261</v>
      </c>
      <c r="R409" s="461">
        <v>33131</v>
      </c>
      <c r="S409" s="461">
        <v>30860</v>
      </c>
      <c r="T409" s="333">
        <v>177926</v>
      </c>
      <c r="U409" s="332">
        <v>30860</v>
      </c>
      <c r="V409" s="333">
        <v>177926</v>
      </c>
    </row>
    <row r="410" spans="2:22" s="203" customFormat="1">
      <c r="B410" s="677" t="s">
        <v>24</v>
      </c>
      <c r="C410" s="677"/>
      <c r="D410" s="461">
        <f t="shared" si="0"/>
        <v>36043</v>
      </c>
      <c r="E410" s="547">
        <f t="shared" si="1"/>
        <v>0.27837161525510123</v>
      </c>
      <c r="F410" s="461">
        <f t="shared" si="2"/>
        <v>45883</v>
      </c>
      <c r="G410" s="547">
        <f t="shared" si="3"/>
        <v>0.35436908200620953</v>
      </c>
      <c r="H410" s="461">
        <f t="shared" si="4"/>
        <v>47552</v>
      </c>
      <c r="I410" s="547">
        <f t="shared" si="5"/>
        <v>0.36725930273868918</v>
      </c>
      <c r="J410" s="676"/>
      <c r="K410" s="676"/>
      <c r="L410" s="677" t="s">
        <v>24</v>
      </c>
      <c r="M410" s="461">
        <v>17964</v>
      </c>
      <c r="N410" s="461">
        <v>12358</v>
      </c>
      <c r="O410" s="461">
        <v>5721</v>
      </c>
      <c r="P410" s="461">
        <v>23814</v>
      </c>
      <c r="Q410" s="461">
        <v>22069</v>
      </c>
      <c r="R410" s="461">
        <v>22137</v>
      </c>
      <c r="S410" s="461">
        <v>25415</v>
      </c>
      <c r="T410" s="333">
        <v>129478</v>
      </c>
      <c r="U410" s="332">
        <v>25415</v>
      </c>
      <c r="V410" s="333">
        <v>129478</v>
      </c>
    </row>
    <row r="411" spans="2:22" s="318" customFormat="1">
      <c r="B411" s="665" t="s">
        <v>19</v>
      </c>
      <c r="C411" s="665">
        <v>1</v>
      </c>
      <c r="D411" s="394">
        <f t="shared" si="0"/>
        <v>28636</v>
      </c>
      <c r="E411" s="378">
        <f t="shared" si="1"/>
        <v>0.28028619808744509</v>
      </c>
      <c r="F411" s="394">
        <f t="shared" si="2"/>
        <v>35735</v>
      </c>
      <c r="G411" s="378">
        <f t="shared" si="3"/>
        <v>0.34977047383205928</v>
      </c>
      <c r="H411" s="394">
        <f t="shared" si="4"/>
        <v>37796</v>
      </c>
      <c r="I411" s="378">
        <f t="shared" si="5"/>
        <v>0.36994332808049568</v>
      </c>
      <c r="J411" s="665">
        <v>1</v>
      </c>
      <c r="K411" s="665"/>
      <c r="L411" s="665" t="s">
        <v>19</v>
      </c>
      <c r="M411" s="394">
        <v>14239</v>
      </c>
      <c r="N411" s="394">
        <v>10241</v>
      </c>
      <c r="O411" s="394">
        <v>4156</v>
      </c>
      <c r="P411" s="394">
        <v>16502</v>
      </c>
      <c r="Q411" s="394">
        <v>19233</v>
      </c>
      <c r="R411" s="394">
        <v>17671</v>
      </c>
      <c r="S411" s="394">
        <v>20125</v>
      </c>
      <c r="T411" s="337">
        <v>102167</v>
      </c>
      <c r="U411" s="394">
        <v>20125</v>
      </c>
      <c r="V411" s="337">
        <v>102167</v>
      </c>
    </row>
    <row r="412" spans="2:22" s="203" customFormat="1">
      <c r="B412" s="676" t="s">
        <v>30</v>
      </c>
      <c r="C412" s="676"/>
      <c r="D412" s="461">
        <f t="shared" si="0"/>
        <v>50386</v>
      </c>
      <c r="E412" s="547">
        <f t="shared" si="1"/>
        <v>0.34383785996997407</v>
      </c>
      <c r="F412" s="461">
        <f t="shared" si="2"/>
        <v>49841</v>
      </c>
      <c r="G412" s="547">
        <f t="shared" si="3"/>
        <v>0.34011873891087757</v>
      </c>
      <c r="H412" s="461">
        <f t="shared" si="4"/>
        <v>46313</v>
      </c>
      <c r="I412" s="547">
        <f t="shared" si="5"/>
        <v>0.31604340111914836</v>
      </c>
      <c r="J412" s="676"/>
      <c r="K412" s="676"/>
      <c r="L412" s="676" t="s">
        <v>30</v>
      </c>
      <c r="M412" s="461">
        <v>26611</v>
      </c>
      <c r="N412" s="461">
        <v>16349</v>
      </c>
      <c r="O412" s="461">
        <v>7426</v>
      </c>
      <c r="P412" s="461">
        <v>24606</v>
      </c>
      <c r="Q412" s="461">
        <v>25235</v>
      </c>
      <c r="R412" s="461">
        <v>23858</v>
      </c>
      <c r="S412" s="461">
        <v>22455</v>
      </c>
      <c r="T412" s="333">
        <v>146540</v>
      </c>
      <c r="U412" s="332">
        <v>22455</v>
      </c>
      <c r="V412" s="333">
        <v>146540</v>
      </c>
    </row>
    <row r="413" spans="2:22" s="203" customFormat="1">
      <c r="B413" s="677" t="s">
        <v>37</v>
      </c>
      <c r="C413" s="677"/>
      <c r="D413" s="461">
        <f t="shared" si="0"/>
        <v>39400</v>
      </c>
      <c r="E413" s="547">
        <f t="shared" si="1"/>
        <v>0.33203832767295066</v>
      </c>
      <c r="F413" s="461">
        <f t="shared" si="2"/>
        <v>37002</v>
      </c>
      <c r="G413" s="547">
        <f t="shared" si="3"/>
        <v>0.31182949747600308</v>
      </c>
      <c r="H413" s="461">
        <f t="shared" si="4"/>
        <v>42259</v>
      </c>
      <c r="I413" s="547">
        <f t="shared" si="5"/>
        <v>0.35613217485104626</v>
      </c>
      <c r="J413" s="676"/>
      <c r="K413" s="676"/>
      <c r="L413" s="677" t="s">
        <v>37</v>
      </c>
      <c r="M413" s="461">
        <v>19071</v>
      </c>
      <c r="N413" s="461">
        <v>14532</v>
      </c>
      <c r="O413" s="461">
        <v>5797</v>
      </c>
      <c r="P413" s="461">
        <v>17883</v>
      </c>
      <c r="Q413" s="461">
        <v>19119</v>
      </c>
      <c r="R413" s="461">
        <v>22793</v>
      </c>
      <c r="S413" s="461">
        <v>19466</v>
      </c>
      <c r="T413" s="333">
        <v>118661</v>
      </c>
      <c r="U413" s="332">
        <v>19466</v>
      </c>
      <c r="V413" s="333">
        <v>118661</v>
      </c>
    </row>
    <row r="414" spans="2:22" s="203" customFormat="1">
      <c r="B414" s="677" t="s">
        <v>34</v>
      </c>
      <c r="C414" s="677"/>
      <c r="D414" s="461">
        <f t="shared" si="0"/>
        <v>4409</v>
      </c>
      <c r="E414" s="547">
        <f t="shared" si="1"/>
        <v>0.34051590979301821</v>
      </c>
      <c r="F414" s="461">
        <f t="shared" si="2"/>
        <v>4045</v>
      </c>
      <c r="G414" s="547">
        <f t="shared" si="3"/>
        <v>0.31240345999382146</v>
      </c>
      <c r="H414" s="461">
        <f t="shared" si="4"/>
        <v>4494</v>
      </c>
      <c r="I414" s="547">
        <f t="shared" si="5"/>
        <v>0.34708063021316032</v>
      </c>
      <c r="J414" s="676"/>
      <c r="K414" s="676"/>
      <c r="L414" s="677" t="s">
        <v>34</v>
      </c>
      <c r="M414" s="461">
        <v>1327</v>
      </c>
      <c r="N414" s="461">
        <v>2192</v>
      </c>
      <c r="O414" s="569">
        <v>890</v>
      </c>
      <c r="P414" s="461">
        <v>1785</v>
      </c>
      <c r="Q414" s="461">
        <v>2260</v>
      </c>
      <c r="R414" s="461">
        <v>2030</v>
      </c>
      <c r="S414" s="461">
        <v>2464</v>
      </c>
      <c r="T414" s="333">
        <v>12948</v>
      </c>
      <c r="U414" s="332">
        <v>2464</v>
      </c>
      <c r="V414" s="333">
        <v>12948</v>
      </c>
    </row>
    <row r="415" spans="2:22" s="203" customFormat="1">
      <c r="B415" s="677" t="s">
        <v>20</v>
      </c>
      <c r="C415" s="677"/>
      <c r="D415" s="461">
        <f t="shared" si="0"/>
        <v>20000</v>
      </c>
      <c r="E415" s="547">
        <f t="shared" si="1"/>
        <v>0.28582453231960897</v>
      </c>
      <c r="F415" s="461">
        <f t="shared" si="2"/>
        <v>23739</v>
      </c>
      <c r="G415" s="547">
        <f t="shared" si="3"/>
        <v>0.3392594286367599</v>
      </c>
      <c r="H415" s="461">
        <f t="shared" si="4"/>
        <v>26234</v>
      </c>
      <c r="I415" s="547">
        <f t="shared" si="5"/>
        <v>0.37491603904363113</v>
      </c>
      <c r="J415" s="676"/>
      <c r="K415" s="676"/>
      <c r="L415" s="677" t="s">
        <v>20</v>
      </c>
      <c r="M415" s="461">
        <v>7724</v>
      </c>
      <c r="N415" s="461">
        <v>7743</v>
      </c>
      <c r="O415" s="461">
        <v>4533</v>
      </c>
      <c r="P415" s="461">
        <v>11299</v>
      </c>
      <c r="Q415" s="461">
        <v>12440</v>
      </c>
      <c r="R415" s="461">
        <v>12553</v>
      </c>
      <c r="S415" s="461">
        <v>13681</v>
      </c>
      <c r="T415" s="333">
        <v>69973</v>
      </c>
      <c r="U415" s="332">
        <v>13681</v>
      </c>
      <c r="V415" s="333">
        <v>69973</v>
      </c>
    </row>
    <row r="416" spans="2:22" s="203" customFormat="1">
      <c r="B416" s="677" t="s">
        <v>21</v>
      </c>
      <c r="C416" s="677"/>
      <c r="D416" s="461">
        <f t="shared" si="0"/>
        <v>7191</v>
      </c>
      <c r="E416" s="547">
        <f t="shared" si="1"/>
        <v>0.26442360728075015</v>
      </c>
      <c r="F416" s="461">
        <f t="shared" si="2"/>
        <v>9909</v>
      </c>
      <c r="G416" s="547">
        <f t="shared" si="3"/>
        <v>0.36436845008273577</v>
      </c>
      <c r="H416" s="461">
        <f t="shared" si="4"/>
        <v>10095</v>
      </c>
      <c r="I416" s="547">
        <f t="shared" si="5"/>
        <v>0.37120794263651408</v>
      </c>
      <c r="J416" s="676"/>
      <c r="K416" s="676"/>
      <c r="L416" s="677" t="s">
        <v>21</v>
      </c>
      <c r="M416" s="461">
        <v>3281</v>
      </c>
      <c r="N416" s="461">
        <v>2780</v>
      </c>
      <c r="O416" s="461">
        <v>1130</v>
      </c>
      <c r="P416" s="461">
        <v>3930</v>
      </c>
      <c r="Q416" s="461">
        <v>5979</v>
      </c>
      <c r="R416" s="461">
        <v>4697</v>
      </c>
      <c r="S416" s="461">
        <v>5398</v>
      </c>
      <c r="T416" s="333">
        <v>27195</v>
      </c>
      <c r="U416" s="332">
        <v>5398</v>
      </c>
      <c r="V416" s="333">
        <v>27195</v>
      </c>
    </row>
    <row r="417" spans="1:22" s="203" customFormat="1">
      <c r="B417" s="677" t="s">
        <v>28</v>
      </c>
      <c r="C417" s="677"/>
      <c r="D417" s="461">
        <f t="shared" si="0"/>
        <v>42413</v>
      </c>
      <c r="E417" s="547">
        <f t="shared" si="1"/>
        <v>0.32685727496917388</v>
      </c>
      <c r="F417" s="461">
        <f t="shared" si="2"/>
        <v>41993</v>
      </c>
      <c r="G417" s="547">
        <f t="shared" si="3"/>
        <v>0.32362053020961773</v>
      </c>
      <c r="H417" s="461">
        <f t="shared" si="4"/>
        <v>45354</v>
      </c>
      <c r="I417" s="547">
        <f t="shared" si="5"/>
        <v>0.34952219482120839</v>
      </c>
      <c r="J417" s="676"/>
      <c r="K417" s="676"/>
      <c r="L417" s="677" t="s">
        <v>28</v>
      </c>
      <c r="M417" s="461">
        <v>19994</v>
      </c>
      <c r="N417" s="461">
        <v>15153</v>
      </c>
      <c r="O417" s="461">
        <v>7266</v>
      </c>
      <c r="P417" s="461">
        <v>21034</v>
      </c>
      <c r="Q417" s="461">
        <v>20959</v>
      </c>
      <c r="R417" s="461">
        <v>23715</v>
      </c>
      <c r="S417" s="461">
        <v>21639</v>
      </c>
      <c r="T417" s="333">
        <v>129760</v>
      </c>
      <c r="U417" s="332">
        <v>21639</v>
      </c>
      <c r="V417" s="333">
        <v>129760</v>
      </c>
    </row>
    <row r="418" spans="1:22" s="203" customFormat="1">
      <c r="B418" s="676" t="s">
        <v>27</v>
      </c>
      <c r="C418" s="676"/>
      <c r="D418" s="461">
        <f t="shared" si="0"/>
        <v>6641</v>
      </c>
      <c r="E418" s="547">
        <f t="shared" si="1"/>
        <v>0.32704619324337636</v>
      </c>
      <c r="F418" s="461">
        <f t="shared" si="2"/>
        <v>5786</v>
      </c>
      <c r="G418" s="547">
        <f t="shared" si="3"/>
        <v>0.28494041170097506</v>
      </c>
      <c r="H418" s="461">
        <f t="shared" si="4"/>
        <v>7879</v>
      </c>
      <c r="I418" s="547">
        <f t="shared" si="5"/>
        <v>0.38801339505564858</v>
      </c>
      <c r="J418" s="676"/>
      <c r="K418" s="676"/>
      <c r="L418" s="676" t="s">
        <v>27</v>
      </c>
      <c r="M418" s="461">
        <v>3710</v>
      </c>
      <c r="N418" s="461">
        <v>1393</v>
      </c>
      <c r="O418" s="461">
        <v>1538</v>
      </c>
      <c r="P418" s="461">
        <v>2582</v>
      </c>
      <c r="Q418" s="461">
        <v>3204</v>
      </c>
      <c r="R418" s="461">
        <v>4050</v>
      </c>
      <c r="S418" s="461">
        <v>3829</v>
      </c>
      <c r="T418" s="333">
        <v>20306</v>
      </c>
      <c r="U418" s="332">
        <v>3829</v>
      </c>
      <c r="V418" s="333">
        <v>20306</v>
      </c>
    </row>
    <row r="419" spans="1:22" s="203" customFormat="1">
      <c r="A419" s="215"/>
      <c r="B419" s="676" t="s">
        <v>53</v>
      </c>
      <c r="C419" s="676"/>
      <c r="D419" s="461">
        <f t="shared" si="0"/>
        <v>613344</v>
      </c>
      <c r="E419" s="547">
        <f t="shared" si="1"/>
        <v>0.31750347220245051</v>
      </c>
      <c r="F419" s="461">
        <f t="shared" si="2"/>
        <v>642273</v>
      </c>
      <c r="G419" s="547">
        <f t="shared" si="3"/>
        <v>0.3324788497187296</v>
      </c>
      <c r="H419" s="461">
        <f t="shared" si="4"/>
        <v>676154</v>
      </c>
      <c r="I419" s="547">
        <f t="shared" si="5"/>
        <v>0.35001767807881989</v>
      </c>
      <c r="J419" s="676"/>
      <c r="K419" s="676"/>
      <c r="L419" s="676" t="s">
        <v>53</v>
      </c>
      <c r="M419" s="461">
        <v>296619</v>
      </c>
      <c r="N419" s="461">
        <v>214494</v>
      </c>
      <c r="O419" s="461">
        <v>102231</v>
      </c>
      <c r="P419" s="461">
        <v>313192</v>
      </c>
      <c r="Q419" s="461">
        <v>329081</v>
      </c>
      <c r="R419" s="461">
        <v>342190</v>
      </c>
      <c r="S419" s="461">
        <v>333964</v>
      </c>
      <c r="T419" s="333">
        <v>1931771</v>
      </c>
      <c r="U419" s="332">
        <v>333964</v>
      </c>
      <c r="V419" s="333">
        <v>1931771</v>
      </c>
    </row>
    <row r="420" spans="1:22" s="273" customFormat="1">
      <c r="D420" s="272"/>
      <c r="F420" s="272"/>
      <c r="H420" s="272"/>
    </row>
    <row r="421" spans="1:22" s="203" customFormat="1">
      <c r="A421" s="712" t="s">
        <v>513</v>
      </c>
      <c r="B421" s="712"/>
      <c r="C421" s="712"/>
      <c r="D421" s="712"/>
      <c r="E421" s="712"/>
      <c r="F421" s="712"/>
      <c r="G421" s="712"/>
      <c r="H421" s="712"/>
      <c r="I421" s="712"/>
      <c r="J421" s="138"/>
    </row>
    <row r="422" spans="1:22" s="203" customFormat="1">
      <c r="A422" s="713" t="s">
        <v>514</v>
      </c>
      <c r="B422" s="711"/>
      <c r="C422" s="711"/>
      <c r="D422" s="711"/>
      <c r="E422" s="711"/>
      <c r="F422" s="711"/>
      <c r="G422" s="711"/>
      <c r="H422" s="711"/>
      <c r="I422" s="711"/>
      <c r="J422" s="201"/>
    </row>
    <row r="423" spans="1:22" s="203" customFormat="1"/>
    <row r="424" spans="1:22" s="67" customFormat="1">
      <c r="A424" s="710" t="s">
        <v>463</v>
      </c>
      <c r="B424" s="710"/>
      <c r="C424" s="710"/>
      <c r="D424" s="710"/>
      <c r="E424" s="710"/>
      <c r="F424" s="710"/>
      <c r="G424" s="710"/>
      <c r="H424" s="710"/>
      <c r="I424" s="710"/>
      <c r="J424" s="137"/>
    </row>
    <row r="426" spans="1:22" s="273" customFormat="1"/>
    <row r="427" spans="1:22" ht="60">
      <c r="A427" s="159"/>
      <c r="B427" s="159"/>
      <c r="C427" s="229" t="s">
        <v>431</v>
      </c>
      <c r="D427" s="159"/>
    </row>
    <row r="428" spans="1:22" s="334" customFormat="1">
      <c r="A428" s="273">
        <v>1</v>
      </c>
      <c r="B428" s="341" t="s">
        <v>320</v>
      </c>
      <c r="C428" s="335">
        <v>9938</v>
      </c>
    </row>
    <row r="429" spans="1:22" s="334" customFormat="1">
      <c r="A429" s="273">
        <v>2</v>
      </c>
      <c r="B429" s="341" t="s">
        <v>318</v>
      </c>
      <c r="C429" s="335">
        <v>6891</v>
      </c>
    </row>
    <row r="430" spans="1:22" s="334" customFormat="1">
      <c r="A430" s="273">
        <v>3</v>
      </c>
      <c r="B430" s="341" t="s">
        <v>322</v>
      </c>
      <c r="C430" s="335">
        <v>6026</v>
      </c>
    </row>
    <row r="431" spans="1:22" s="334" customFormat="1">
      <c r="A431" s="273">
        <v>4</v>
      </c>
      <c r="B431" s="341" t="s">
        <v>313</v>
      </c>
      <c r="C431" s="342">
        <v>5019</v>
      </c>
    </row>
    <row r="432" spans="1:22" s="334" customFormat="1">
      <c r="A432" s="273">
        <v>5</v>
      </c>
      <c r="B432" s="341" t="s">
        <v>325</v>
      </c>
      <c r="C432" s="335">
        <v>5005</v>
      </c>
    </row>
    <row r="433" spans="1:9" s="334" customFormat="1">
      <c r="A433" s="273">
        <v>6</v>
      </c>
      <c r="B433" s="341" t="s">
        <v>326</v>
      </c>
      <c r="C433" s="335">
        <v>4865</v>
      </c>
    </row>
    <row r="434" spans="1:9" s="334" customFormat="1">
      <c r="A434" s="273">
        <v>7</v>
      </c>
      <c r="B434" s="341" t="s">
        <v>327</v>
      </c>
      <c r="C434" s="335">
        <v>4604</v>
      </c>
    </row>
    <row r="435" spans="1:9" s="334" customFormat="1">
      <c r="A435" s="273">
        <v>8</v>
      </c>
      <c r="B435" s="341" t="s">
        <v>19</v>
      </c>
      <c r="C435" s="342">
        <v>4480</v>
      </c>
    </row>
    <row r="436" spans="1:9" s="334" customFormat="1">
      <c r="A436" s="273">
        <v>9</v>
      </c>
      <c r="B436" s="341" t="s">
        <v>305</v>
      </c>
      <c r="C436" s="336">
        <v>4135</v>
      </c>
    </row>
    <row r="437" spans="1:9" s="334" customFormat="1">
      <c r="A437" s="273">
        <v>10</v>
      </c>
      <c r="B437" s="341" t="s">
        <v>300</v>
      </c>
      <c r="C437" s="336">
        <v>3989</v>
      </c>
    </row>
    <row r="438" spans="1:9" s="334" customFormat="1">
      <c r="A438" s="273">
        <v>11</v>
      </c>
      <c r="B438" s="341" t="s">
        <v>309</v>
      </c>
      <c r="C438" s="336">
        <v>3700</v>
      </c>
    </row>
    <row r="439" spans="1:9" s="334" customFormat="1">
      <c r="A439" s="273">
        <v>12</v>
      </c>
      <c r="B439" s="341" t="s">
        <v>299</v>
      </c>
      <c r="C439" s="336">
        <v>3554</v>
      </c>
    </row>
    <row r="440" spans="1:9" s="334" customFormat="1">
      <c r="A440" s="273">
        <v>13</v>
      </c>
      <c r="B440" s="341" t="s">
        <v>321</v>
      </c>
      <c r="C440" s="335">
        <v>3013</v>
      </c>
    </row>
    <row r="441" spans="1:9" s="334" customFormat="1">
      <c r="A441" s="273">
        <v>14</v>
      </c>
      <c r="B441" s="341" t="s">
        <v>296</v>
      </c>
      <c r="C441" s="336">
        <v>2974</v>
      </c>
    </row>
    <row r="442" spans="1:9" s="334" customFormat="1">
      <c r="A442" s="273">
        <v>15</v>
      </c>
      <c r="B442" s="341" t="s">
        <v>303</v>
      </c>
      <c r="C442" s="336">
        <v>2937</v>
      </c>
    </row>
    <row r="443" spans="1:9" s="334" customFormat="1">
      <c r="A443" s="273">
        <v>16</v>
      </c>
      <c r="B443" s="341" t="s">
        <v>295</v>
      </c>
      <c r="C443" s="336">
        <v>2857</v>
      </c>
    </row>
    <row r="444" spans="1:9" s="334" customFormat="1">
      <c r="A444" s="273">
        <v>17</v>
      </c>
      <c r="B444" s="341" t="s">
        <v>315</v>
      </c>
      <c r="C444" s="335">
        <v>2746</v>
      </c>
    </row>
    <row r="445" spans="1:9" s="334" customFormat="1">
      <c r="A445" s="273">
        <v>18</v>
      </c>
      <c r="B445" s="341" t="s">
        <v>306</v>
      </c>
      <c r="C445" s="336">
        <v>2547</v>
      </c>
    </row>
    <row r="446" spans="1:9" s="334" customFormat="1">
      <c r="A446" s="273">
        <v>19</v>
      </c>
      <c r="B446" s="341" t="s">
        <v>301</v>
      </c>
      <c r="C446" s="336">
        <v>2032</v>
      </c>
    </row>
    <row r="447" spans="1:9" s="334" customFormat="1">
      <c r="A447" s="273">
        <v>20</v>
      </c>
      <c r="B447" s="341" t="s">
        <v>307</v>
      </c>
      <c r="C447" s="336">
        <v>1923</v>
      </c>
    </row>
    <row r="448" spans="1:9" s="273" customFormat="1">
      <c r="C448" s="272"/>
      <c r="E448" s="272"/>
      <c r="G448" s="272"/>
      <c r="I448" s="208"/>
    </row>
    <row r="449" spans="1:10">
      <c r="A449" s="712" t="s">
        <v>651</v>
      </c>
      <c r="B449" s="712"/>
      <c r="C449" s="712"/>
      <c r="D449" s="712"/>
      <c r="E449" s="712"/>
      <c r="F449" s="712"/>
      <c r="G449" s="712"/>
      <c r="H449" s="712"/>
      <c r="I449" s="712"/>
      <c r="J449" s="138"/>
    </row>
    <row r="450" spans="1:10">
      <c r="A450" s="711" t="s">
        <v>68</v>
      </c>
      <c r="B450" s="711"/>
      <c r="C450" s="711"/>
      <c r="D450" s="711"/>
      <c r="E450" s="711"/>
      <c r="F450" s="711"/>
      <c r="G450" s="711"/>
      <c r="H450" s="711"/>
      <c r="I450" s="711"/>
      <c r="J450" s="177"/>
    </row>
    <row r="452" spans="1:10" s="67" customFormat="1">
      <c r="A452" s="710" t="s">
        <v>69</v>
      </c>
      <c r="B452" s="710"/>
      <c r="C452" s="710"/>
      <c r="D452" s="710"/>
      <c r="E452" s="710"/>
      <c r="F452" s="710"/>
      <c r="G452" s="710"/>
      <c r="H452" s="710"/>
      <c r="I452" s="710"/>
      <c r="J452" s="137"/>
    </row>
    <row r="454" spans="1:10">
      <c r="A454" s="159"/>
      <c r="B454" s="358" t="s">
        <v>70</v>
      </c>
      <c r="C454" s="358" t="s">
        <v>438</v>
      </c>
      <c r="D454" s="358" t="s">
        <v>71</v>
      </c>
      <c r="E454" s="358" t="s">
        <v>72</v>
      </c>
      <c r="F454" s="358" t="s">
        <v>73</v>
      </c>
      <c r="G454" s="358" t="s">
        <v>597</v>
      </c>
      <c r="H454" s="159"/>
      <c r="I454" s="159"/>
      <c r="J454" s="159"/>
    </row>
    <row r="455" spans="1:10">
      <c r="A455" s="159"/>
      <c r="B455" s="360" t="s">
        <v>18</v>
      </c>
      <c r="C455" s="358"/>
      <c r="D455" s="362">
        <v>310</v>
      </c>
      <c r="E455" s="362">
        <v>11</v>
      </c>
      <c r="F455" s="362">
        <v>321</v>
      </c>
      <c r="G455" s="358"/>
      <c r="H455" s="159"/>
      <c r="I455" s="159"/>
      <c r="J455" s="159"/>
    </row>
    <row r="456" spans="1:10">
      <c r="A456" s="159"/>
      <c r="B456" s="360" t="s">
        <v>21</v>
      </c>
      <c r="C456" s="358"/>
      <c r="D456" s="362">
        <v>536</v>
      </c>
      <c r="E456" s="362">
        <v>45</v>
      </c>
      <c r="F456" s="362">
        <v>581</v>
      </c>
      <c r="G456" s="358"/>
      <c r="H456" s="159"/>
      <c r="I456" s="159"/>
      <c r="J456" s="159"/>
    </row>
    <row r="457" spans="1:10">
      <c r="B457" s="360" t="s">
        <v>34</v>
      </c>
      <c r="C457" s="358"/>
      <c r="D457" s="362">
        <v>595</v>
      </c>
      <c r="E457" s="362">
        <v>83</v>
      </c>
      <c r="F457" s="362">
        <v>678</v>
      </c>
      <c r="G457" s="358"/>
    </row>
    <row r="458" spans="1:10">
      <c r="B458" s="360" t="s">
        <v>31</v>
      </c>
      <c r="C458" s="358"/>
      <c r="D458" s="362">
        <v>606</v>
      </c>
      <c r="E458" s="362">
        <v>107</v>
      </c>
      <c r="F458" s="362">
        <v>713</v>
      </c>
      <c r="G458" s="358"/>
    </row>
    <row r="459" spans="1:10">
      <c r="B459" s="360" t="s">
        <v>27</v>
      </c>
      <c r="C459" s="358"/>
      <c r="D459" s="362">
        <v>665</v>
      </c>
      <c r="E459" s="362">
        <v>42</v>
      </c>
      <c r="F459" s="362">
        <v>707</v>
      </c>
      <c r="G459" s="358"/>
    </row>
    <row r="460" spans="1:10">
      <c r="B460" s="360" t="s">
        <v>20</v>
      </c>
      <c r="C460" s="358"/>
      <c r="D460" s="362">
        <v>781</v>
      </c>
      <c r="E460" s="362">
        <v>55</v>
      </c>
      <c r="F460" s="362">
        <v>836</v>
      </c>
      <c r="G460" s="358"/>
    </row>
    <row r="461" spans="1:10" s="359" customFormat="1">
      <c r="B461" s="350" t="s">
        <v>19</v>
      </c>
      <c r="C461" s="359">
        <v>1210</v>
      </c>
      <c r="D461" s="353">
        <v>1140</v>
      </c>
      <c r="E461" s="353">
        <v>70</v>
      </c>
      <c r="F461" s="353">
        <v>1210</v>
      </c>
      <c r="G461" s="359">
        <v>1210</v>
      </c>
    </row>
    <row r="462" spans="1:10">
      <c r="B462" s="360" t="s">
        <v>29</v>
      </c>
      <c r="C462" s="358"/>
      <c r="D462" s="362">
        <v>1362</v>
      </c>
      <c r="E462" s="362">
        <v>312</v>
      </c>
      <c r="F462" s="362">
        <v>1674</v>
      </c>
      <c r="G462" s="358"/>
    </row>
    <row r="463" spans="1:10">
      <c r="B463" s="360" t="s">
        <v>24</v>
      </c>
      <c r="C463" s="358"/>
      <c r="D463" s="362">
        <v>1556</v>
      </c>
      <c r="E463" s="362">
        <v>157</v>
      </c>
      <c r="F463" s="362">
        <v>1713</v>
      </c>
      <c r="G463" s="358"/>
    </row>
    <row r="464" spans="1:10">
      <c r="B464" s="360" t="s">
        <v>22</v>
      </c>
      <c r="C464" s="358"/>
      <c r="D464" s="362">
        <v>1592</v>
      </c>
      <c r="E464" s="362">
        <v>204</v>
      </c>
      <c r="F464" s="362">
        <v>1796</v>
      </c>
      <c r="G464" s="358"/>
    </row>
    <row r="465" spans="1:10">
      <c r="B465" s="360" t="s">
        <v>26</v>
      </c>
      <c r="C465" s="358"/>
      <c r="D465" s="362">
        <v>1626</v>
      </c>
      <c r="E465" s="362">
        <v>261</v>
      </c>
      <c r="F465" s="362">
        <v>1887</v>
      </c>
      <c r="G465" s="359"/>
    </row>
    <row r="466" spans="1:10">
      <c r="B466" s="360" t="s">
        <v>23</v>
      </c>
      <c r="C466" s="358"/>
      <c r="D466" s="362">
        <v>1673</v>
      </c>
      <c r="E466" s="362">
        <v>157</v>
      </c>
      <c r="F466" s="362">
        <v>1830</v>
      </c>
      <c r="G466" s="358"/>
    </row>
    <row r="467" spans="1:10">
      <c r="B467" s="360" t="s">
        <v>38</v>
      </c>
      <c r="C467" s="358"/>
      <c r="D467" s="362">
        <v>1694</v>
      </c>
      <c r="E467" s="362">
        <v>239</v>
      </c>
      <c r="F467" s="362">
        <v>1933</v>
      </c>
      <c r="G467" s="358"/>
    </row>
    <row r="468" spans="1:10">
      <c r="B468" s="360" t="s">
        <v>35</v>
      </c>
      <c r="C468" s="359"/>
      <c r="D468" s="362">
        <v>1739</v>
      </c>
      <c r="E468" s="362">
        <v>232</v>
      </c>
      <c r="F468" s="362">
        <v>1971</v>
      </c>
      <c r="G468" s="359"/>
    </row>
    <row r="469" spans="1:10">
      <c r="B469" s="360" t="s">
        <v>28</v>
      </c>
      <c r="C469" s="358"/>
      <c r="D469" s="362">
        <v>1982</v>
      </c>
      <c r="E469" s="362">
        <v>243</v>
      </c>
      <c r="F469" s="362">
        <v>2225</v>
      </c>
      <c r="G469" s="358"/>
    </row>
    <row r="470" spans="1:10">
      <c r="B470" s="360" t="s">
        <v>37</v>
      </c>
      <c r="C470" s="358"/>
      <c r="D470" s="362">
        <v>2317</v>
      </c>
      <c r="E470" s="362">
        <v>196</v>
      </c>
      <c r="F470" s="362">
        <v>2513</v>
      </c>
      <c r="G470" s="358"/>
    </row>
    <row r="471" spans="1:10">
      <c r="B471" s="360" t="s">
        <v>30</v>
      </c>
      <c r="C471" s="358"/>
      <c r="D471" s="362">
        <v>2446</v>
      </c>
      <c r="E471" s="362">
        <v>297</v>
      </c>
      <c r="F471" s="362">
        <v>2743</v>
      </c>
      <c r="G471" s="358"/>
    </row>
    <row r="472" spans="1:10">
      <c r="B472" s="360" t="s">
        <v>36</v>
      </c>
      <c r="C472" s="358"/>
      <c r="D472" s="362">
        <v>2869</v>
      </c>
      <c r="E472" s="362">
        <v>251</v>
      </c>
      <c r="F472" s="362">
        <v>3120</v>
      </c>
      <c r="G472" s="358"/>
    </row>
    <row r="473" spans="1:10">
      <c r="A473" s="159"/>
      <c r="B473" s="360" t="s">
        <v>25</v>
      </c>
      <c r="C473" s="358"/>
      <c r="D473" s="362">
        <v>2937</v>
      </c>
      <c r="E473" s="362">
        <v>186</v>
      </c>
      <c r="F473" s="362">
        <v>3123</v>
      </c>
      <c r="G473" s="358"/>
      <c r="H473" s="159"/>
      <c r="I473" s="159"/>
      <c r="J473" s="159"/>
    </row>
    <row r="474" spans="1:10">
      <c r="A474" s="159"/>
      <c r="B474" s="360" t="s">
        <v>33</v>
      </c>
      <c r="C474" s="358"/>
      <c r="D474" s="362">
        <v>4144</v>
      </c>
      <c r="E474" s="362">
        <v>752</v>
      </c>
      <c r="F474" s="362">
        <v>4896</v>
      </c>
      <c r="G474" s="358"/>
      <c r="H474" s="159"/>
      <c r="I474" s="159"/>
      <c r="J474" s="159"/>
    </row>
    <row r="475" spans="1:10">
      <c r="A475" s="159"/>
      <c r="B475" s="360" t="s">
        <v>32</v>
      </c>
      <c r="C475" s="358"/>
      <c r="D475" s="362">
        <v>4600</v>
      </c>
      <c r="E475" s="362">
        <v>542</v>
      </c>
      <c r="F475" s="362">
        <v>5142</v>
      </c>
      <c r="G475" s="358"/>
      <c r="H475" s="159"/>
      <c r="I475" s="159"/>
      <c r="J475" s="159"/>
    </row>
    <row r="476" spans="1:10">
      <c r="B476" s="358"/>
      <c r="C476" s="358"/>
      <c r="D476" s="358"/>
      <c r="E476" s="358"/>
      <c r="F476" s="358"/>
      <c r="G476" s="358"/>
    </row>
    <row r="477" spans="1:10">
      <c r="A477" s="159"/>
      <c r="B477" s="360" t="s">
        <v>51</v>
      </c>
      <c r="C477" s="358"/>
      <c r="D477" s="362">
        <v>3004</v>
      </c>
      <c r="E477" s="362">
        <v>16</v>
      </c>
      <c r="F477" s="362">
        <v>3020</v>
      </c>
      <c r="G477" s="358"/>
      <c r="H477" s="159"/>
      <c r="I477" s="159"/>
      <c r="J477" s="159"/>
    </row>
    <row r="478" spans="1:10">
      <c r="A478" s="159"/>
      <c r="B478" s="361" t="s">
        <v>74</v>
      </c>
      <c r="C478" s="358"/>
      <c r="D478" s="363">
        <v>40174</v>
      </c>
      <c r="E478" s="363">
        <v>4458</v>
      </c>
      <c r="F478" s="363">
        <v>44632</v>
      </c>
      <c r="G478" s="358" t="s">
        <v>75</v>
      </c>
      <c r="H478" s="159"/>
      <c r="I478" s="159"/>
      <c r="J478" s="159"/>
    </row>
    <row r="479" spans="1:10">
      <c r="A479" s="159"/>
      <c r="B479" s="358" t="s">
        <v>76</v>
      </c>
      <c r="C479" s="358"/>
      <c r="D479" s="364">
        <v>1770</v>
      </c>
      <c r="E479" s="364">
        <v>211.52380952380952</v>
      </c>
      <c r="F479" s="364">
        <v>1981.5238095238096</v>
      </c>
      <c r="G479" s="358" t="s">
        <v>77</v>
      </c>
      <c r="H479" s="159"/>
      <c r="I479" s="159"/>
      <c r="J479" s="159"/>
    </row>
    <row r="481" spans="1:10">
      <c r="A481" s="159" t="s">
        <v>515</v>
      </c>
      <c r="B481" s="159"/>
      <c r="C481" s="159"/>
      <c r="D481" s="159"/>
      <c r="E481" s="159"/>
      <c r="F481" s="159"/>
      <c r="G481" s="159"/>
      <c r="H481" s="159"/>
      <c r="I481" s="159"/>
      <c r="J481" s="159"/>
    </row>
    <row r="482" spans="1:10">
      <c r="A482" s="159" t="s">
        <v>516</v>
      </c>
      <c r="B482" s="159"/>
      <c r="C482" s="159"/>
      <c r="D482" s="159"/>
      <c r="E482" s="159"/>
      <c r="F482" s="159"/>
      <c r="G482" s="159"/>
      <c r="H482" s="159"/>
      <c r="I482" s="159"/>
      <c r="J482" s="159"/>
    </row>
    <row r="484" spans="1:10" s="67" customFormat="1">
      <c r="A484" s="710" t="s">
        <v>447</v>
      </c>
      <c r="B484" s="710"/>
      <c r="C484" s="710"/>
      <c r="D484" s="710"/>
      <c r="E484" s="710"/>
      <c r="F484" s="710"/>
      <c r="G484" s="710"/>
      <c r="H484" s="710"/>
      <c r="I484" s="710"/>
      <c r="J484" s="137"/>
    </row>
    <row r="486" spans="1:10">
      <c r="A486" s="159"/>
      <c r="B486" s="159"/>
      <c r="C486" s="159"/>
      <c r="D486" s="159" t="s">
        <v>78</v>
      </c>
      <c r="E486" s="159" t="s">
        <v>79</v>
      </c>
      <c r="F486" s="159"/>
      <c r="G486" s="159"/>
      <c r="H486" s="159"/>
      <c r="I486" s="159"/>
      <c r="J486" s="159"/>
    </row>
    <row r="487" spans="1:10">
      <c r="A487" s="159"/>
      <c r="B487" s="159" t="s">
        <v>19</v>
      </c>
      <c r="C487" s="159">
        <v>2012</v>
      </c>
      <c r="D487" s="358">
        <v>84</v>
      </c>
      <c r="E487" s="358">
        <v>100</v>
      </c>
      <c r="F487" s="159"/>
      <c r="G487" s="159"/>
      <c r="H487" s="215"/>
      <c r="I487" s="215"/>
      <c r="J487" s="159"/>
    </row>
    <row r="488" spans="1:10">
      <c r="A488" s="159"/>
      <c r="B488" s="159" t="s">
        <v>19</v>
      </c>
      <c r="C488" s="159">
        <v>2013</v>
      </c>
      <c r="D488" s="358">
        <v>64</v>
      </c>
      <c r="E488" s="358">
        <v>110</v>
      </c>
      <c r="F488" s="159"/>
      <c r="G488" s="159"/>
      <c r="H488" s="215"/>
      <c r="I488" s="215"/>
      <c r="J488" s="159"/>
    </row>
    <row r="489" spans="1:10">
      <c r="A489" s="159"/>
      <c r="B489" s="159" t="s">
        <v>19</v>
      </c>
      <c r="C489" s="159">
        <v>2014</v>
      </c>
      <c r="D489" s="358">
        <v>63</v>
      </c>
      <c r="E489" s="358">
        <v>92</v>
      </c>
      <c r="H489" s="215"/>
      <c r="I489" s="215"/>
    </row>
    <row r="490" spans="1:10">
      <c r="A490" s="159"/>
      <c r="B490" s="159" t="s">
        <v>19</v>
      </c>
      <c r="C490" s="159">
        <v>2015</v>
      </c>
      <c r="D490" s="358">
        <v>53</v>
      </c>
      <c r="E490" s="358">
        <v>102</v>
      </c>
      <c r="H490" s="215"/>
      <c r="I490" s="215"/>
    </row>
    <row r="491" spans="1:10">
      <c r="A491" s="159"/>
      <c r="B491" s="159" t="s">
        <v>19</v>
      </c>
      <c r="C491" s="159">
        <v>2016</v>
      </c>
      <c r="D491" s="358">
        <v>49</v>
      </c>
      <c r="E491" s="358">
        <v>93</v>
      </c>
      <c r="H491" s="215"/>
      <c r="I491" s="215"/>
    </row>
    <row r="492" spans="1:10">
      <c r="A492" s="159"/>
      <c r="B492" s="159" t="s">
        <v>19</v>
      </c>
      <c r="C492" s="159">
        <v>2017</v>
      </c>
      <c r="D492" s="358">
        <v>44</v>
      </c>
      <c r="E492" s="358">
        <v>67</v>
      </c>
      <c r="H492" s="215"/>
      <c r="I492" s="215"/>
    </row>
    <row r="493" spans="1:10">
      <c r="A493" s="159"/>
      <c r="B493" s="159" t="s">
        <v>19</v>
      </c>
      <c r="C493" s="159">
        <v>2018</v>
      </c>
      <c r="D493" s="358">
        <v>31</v>
      </c>
      <c r="E493" s="358">
        <v>64</v>
      </c>
      <c r="H493" s="215"/>
      <c r="I493" s="215"/>
    </row>
    <row r="494" spans="1:10">
      <c r="A494" s="159"/>
      <c r="B494" s="159" t="s">
        <v>19</v>
      </c>
      <c r="C494">
        <v>2019</v>
      </c>
      <c r="D494" s="358">
        <v>24</v>
      </c>
      <c r="E494" s="358">
        <v>46</v>
      </c>
      <c r="H494" s="215"/>
      <c r="I494" s="215"/>
    </row>
    <row r="495" spans="1:10">
      <c r="A495" s="159"/>
      <c r="B495" s="256" t="s">
        <v>286</v>
      </c>
      <c r="C495" s="256">
        <v>0</v>
      </c>
      <c r="D495" s="256">
        <v>412</v>
      </c>
      <c r="E495" s="359">
        <v>674</v>
      </c>
      <c r="H495" s="215"/>
      <c r="I495" s="215"/>
    </row>
    <row r="497" spans="1:5">
      <c r="A497" s="159" t="s">
        <v>515</v>
      </c>
      <c r="B497" s="159"/>
      <c r="C497" s="159"/>
      <c r="D497" s="159"/>
      <c r="E497" s="159"/>
    </row>
    <row r="498" spans="1:5">
      <c r="A498" s="159" t="s">
        <v>449</v>
      </c>
      <c r="B498" s="159"/>
      <c r="C498" s="159"/>
      <c r="D498" s="159"/>
      <c r="E498" s="159"/>
    </row>
  </sheetData>
  <sortState ref="B127:D147">
    <sortCondition ref="C127:C147"/>
  </sortState>
  <mergeCells count="39">
    <mergeCell ref="A283:I283"/>
    <mergeCell ref="A360:I360"/>
    <mergeCell ref="A361:I361"/>
    <mergeCell ref="A395:I395"/>
    <mergeCell ref="A242:I242"/>
    <mergeCell ref="A269:I269"/>
    <mergeCell ref="A271:I271"/>
    <mergeCell ref="A280:I280"/>
    <mergeCell ref="A281:I281"/>
    <mergeCell ref="A152:I152"/>
    <mergeCell ref="A165:I165"/>
    <mergeCell ref="A239:I239"/>
    <mergeCell ref="A240:I240"/>
    <mergeCell ref="A163:I163"/>
    <mergeCell ref="A153:I153"/>
    <mergeCell ref="A162:I162"/>
    <mergeCell ref="A1:I1"/>
    <mergeCell ref="A28:I28"/>
    <mergeCell ref="A29:I29"/>
    <mergeCell ref="A31:I31"/>
    <mergeCell ref="A151:I151"/>
    <mergeCell ref="A124:I124"/>
    <mergeCell ref="A41:I41"/>
    <mergeCell ref="A42:I42"/>
    <mergeCell ref="A44:I44"/>
    <mergeCell ref="A121:I121"/>
    <mergeCell ref="A122:I122"/>
    <mergeCell ref="A484:I484"/>
    <mergeCell ref="A452:I452"/>
    <mergeCell ref="A363:I363"/>
    <mergeCell ref="A390:I390"/>
    <mergeCell ref="A392:B392"/>
    <mergeCell ref="A393:B393"/>
    <mergeCell ref="A391:I391"/>
    <mergeCell ref="A424:I424"/>
    <mergeCell ref="A449:I449"/>
    <mergeCell ref="A450:I450"/>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0" zoomScaleNormal="80" workbookViewId="0">
      <selection activeCell="D96" sqref="D96"/>
    </sheetView>
  </sheetViews>
  <sheetFormatPr defaultColWidth="8.81640625" defaultRowHeight="14.5"/>
  <cols>
    <col min="2" max="2" width="26.453125" bestFit="1" customWidth="1"/>
  </cols>
  <sheetData>
    <row r="1" spans="1:18" s="190" customFormat="1" ht="14.25" customHeight="1">
      <c r="A1" s="715" t="s">
        <v>517</v>
      </c>
      <c r="B1" s="715"/>
      <c r="C1" s="715"/>
      <c r="D1" s="715"/>
      <c r="E1" s="715"/>
      <c r="F1" s="715"/>
      <c r="G1" s="715"/>
      <c r="H1" s="715"/>
      <c r="I1" s="715"/>
      <c r="J1" s="715"/>
      <c r="K1" s="715"/>
      <c r="L1" s="715"/>
      <c r="M1" s="715"/>
      <c r="N1" s="715"/>
      <c r="O1" s="715"/>
      <c r="P1" s="715"/>
      <c r="Q1" s="715"/>
      <c r="R1" s="715"/>
    </row>
    <row r="2" spans="1:18" s="203" customFormat="1"/>
    <row r="3" spans="1:18" s="203" customFormat="1" ht="24">
      <c r="B3" s="348"/>
      <c r="C3" s="351" t="s">
        <v>80</v>
      </c>
      <c r="D3" s="351" t="s">
        <v>46</v>
      </c>
      <c r="E3" s="348" t="s">
        <v>70</v>
      </c>
      <c r="F3" s="348" t="s">
        <v>598</v>
      </c>
      <c r="G3" s="348" t="s">
        <v>599</v>
      </c>
    </row>
    <row r="4" spans="1:18" s="203" customFormat="1">
      <c r="B4" s="338" t="s">
        <v>18</v>
      </c>
      <c r="C4" s="346">
        <v>1.2999999999999999E-2</v>
      </c>
      <c r="D4" s="338">
        <v>1.7</v>
      </c>
      <c r="E4" s="348"/>
      <c r="F4" s="349">
        <v>0.13800000000000001</v>
      </c>
      <c r="G4" s="349">
        <v>9.6000000000000002E-2</v>
      </c>
    </row>
    <row r="5" spans="1:18" s="203" customFormat="1">
      <c r="B5" s="338" t="s">
        <v>20</v>
      </c>
      <c r="C5" s="346">
        <v>4.2000000000000003E-2</v>
      </c>
      <c r="D5" s="338">
        <v>2.2000000000000002</v>
      </c>
      <c r="E5" s="348"/>
      <c r="F5" s="349">
        <v>0.13800000000000001</v>
      </c>
      <c r="G5" s="349">
        <v>9.6000000000000002E-2</v>
      </c>
    </row>
    <row r="6" spans="1:18" s="203" customFormat="1">
      <c r="B6" s="348" t="s">
        <v>23</v>
      </c>
      <c r="C6" s="347">
        <v>4.9000000000000002E-2</v>
      </c>
      <c r="D6" s="348">
        <v>1.2</v>
      </c>
      <c r="E6" s="348"/>
      <c r="F6" s="349">
        <v>0.13800000000000001</v>
      </c>
      <c r="G6" s="349">
        <v>9.6000000000000002E-2</v>
      </c>
    </row>
    <row r="7" spans="1:18" s="203" customFormat="1">
      <c r="B7" s="338" t="s">
        <v>24</v>
      </c>
      <c r="C7" s="346">
        <v>0.05</v>
      </c>
      <c r="D7" s="338">
        <v>1.3</v>
      </c>
      <c r="E7" s="348"/>
      <c r="F7" s="349">
        <v>0.13800000000000001</v>
      </c>
      <c r="G7" s="349">
        <v>9.6000000000000002E-2</v>
      </c>
    </row>
    <row r="8" spans="1:18" s="359" customFormat="1">
      <c r="B8" s="359" t="s">
        <v>19</v>
      </c>
      <c r="D8" s="359">
        <v>1.7</v>
      </c>
      <c r="E8" s="344">
        <v>5.2999999999999999E-2</v>
      </c>
      <c r="F8" s="311">
        <v>0.13800000000000001</v>
      </c>
      <c r="G8" s="311">
        <v>9.6000000000000002E-2</v>
      </c>
    </row>
    <row r="9" spans="1:18" s="203" customFormat="1">
      <c r="B9" s="338" t="s">
        <v>22</v>
      </c>
      <c r="C9" s="346">
        <v>0.06</v>
      </c>
      <c r="D9" s="338">
        <v>2.2000000000000002</v>
      </c>
      <c r="E9" s="348"/>
      <c r="F9" s="349">
        <v>0.13800000000000001</v>
      </c>
      <c r="G9" s="349">
        <v>9.6000000000000002E-2</v>
      </c>
    </row>
    <row r="10" spans="1:18" s="203" customFormat="1">
      <c r="B10" s="338" t="s">
        <v>290</v>
      </c>
      <c r="C10" s="346">
        <v>6.2E-2</v>
      </c>
      <c r="D10" s="338">
        <v>3.3</v>
      </c>
      <c r="E10" s="348"/>
      <c r="F10" s="349">
        <v>0.13800000000000001</v>
      </c>
      <c r="G10" s="349">
        <v>9.6000000000000002E-2</v>
      </c>
    </row>
    <row r="11" spans="1:18" s="203" customFormat="1">
      <c r="B11" s="338" t="s">
        <v>26</v>
      </c>
      <c r="C11" s="346">
        <v>6.3E-2</v>
      </c>
      <c r="D11" s="338">
        <v>2.4</v>
      </c>
      <c r="E11" s="348"/>
      <c r="F11" s="349">
        <v>0.13800000000000001</v>
      </c>
      <c r="G11" s="349">
        <v>9.6000000000000002E-2</v>
      </c>
    </row>
    <row r="12" spans="1:18" s="203" customFormat="1">
      <c r="B12" s="348" t="s">
        <v>27</v>
      </c>
      <c r="C12" s="347">
        <v>7.0999999999999994E-2</v>
      </c>
      <c r="D12" s="338">
        <v>4.3</v>
      </c>
      <c r="E12" s="348"/>
      <c r="F12" s="349">
        <v>0.13800000000000001</v>
      </c>
      <c r="G12" s="349">
        <v>9.6000000000000002E-2</v>
      </c>
    </row>
    <row r="13" spans="1:18" s="203" customFormat="1">
      <c r="B13" s="348" t="s">
        <v>25</v>
      </c>
      <c r="C13" s="347">
        <v>8.6999999999999994E-2</v>
      </c>
      <c r="D13" s="348">
        <v>1.8</v>
      </c>
      <c r="E13" s="348"/>
      <c r="F13" s="349">
        <v>0.13800000000000001</v>
      </c>
      <c r="G13" s="349">
        <v>9.6000000000000002E-2</v>
      </c>
    </row>
    <row r="14" spans="1:18" s="203" customFormat="1">
      <c r="B14" s="338" t="s">
        <v>28</v>
      </c>
      <c r="C14" s="346">
        <v>9.2999999999999999E-2</v>
      </c>
      <c r="D14" s="338">
        <v>2.2000000000000002</v>
      </c>
      <c r="E14" s="348"/>
      <c r="F14" s="349">
        <v>0.13800000000000001</v>
      </c>
      <c r="G14" s="349">
        <v>9.6000000000000002E-2</v>
      </c>
    </row>
    <row r="15" spans="1:18" s="203" customFormat="1">
      <c r="B15" s="348" t="s">
        <v>30</v>
      </c>
      <c r="C15" s="347">
        <v>9.9000000000000005E-2</v>
      </c>
      <c r="D15" s="348">
        <v>2.5</v>
      </c>
      <c r="E15" s="348"/>
      <c r="F15" s="349">
        <v>0.13800000000000001</v>
      </c>
      <c r="G15" s="349">
        <v>9.6000000000000002E-2</v>
      </c>
    </row>
    <row r="16" spans="1:18" s="203" customFormat="1">
      <c r="B16" s="348" t="s">
        <v>29</v>
      </c>
      <c r="C16" s="347">
        <v>0.111</v>
      </c>
      <c r="D16" s="348">
        <v>2.5</v>
      </c>
      <c r="E16" s="348"/>
      <c r="F16" s="349">
        <v>0.13800000000000001</v>
      </c>
      <c r="G16" s="349">
        <v>9.6000000000000002E-2</v>
      </c>
    </row>
    <row r="17" spans="1:18" s="203" customFormat="1">
      <c r="B17" s="348" t="s">
        <v>42</v>
      </c>
      <c r="C17" s="347">
        <v>0.11600000000000001</v>
      </c>
      <c r="D17" s="348">
        <v>7.2</v>
      </c>
      <c r="E17" s="348"/>
      <c r="F17" s="349">
        <v>0.13800000000000001</v>
      </c>
      <c r="G17" s="349">
        <v>9.6000000000000002E-2</v>
      </c>
    </row>
    <row r="18" spans="1:18" s="203" customFormat="1">
      <c r="B18" s="348" t="s">
        <v>32</v>
      </c>
      <c r="C18" s="347">
        <v>0.11899999999999999</v>
      </c>
      <c r="D18" s="348">
        <v>2.6</v>
      </c>
      <c r="E18" s="348"/>
      <c r="F18" s="349">
        <v>0.13800000000000001</v>
      </c>
      <c r="G18" s="349">
        <v>9.6000000000000002E-2</v>
      </c>
    </row>
    <row r="19" spans="1:18" s="203" customFormat="1">
      <c r="B19" s="338" t="s">
        <v>35</v>
      </c>
      <c r="C19" s="347">
        <v>0.13400000000000001</v>
      </c>
      <c r="D19" s="338">
        <v>3.8</v>
      </c>
      <c r="E19" s="348"/>
      <c r="F19" s="349">
        <v>0.13800000000000001</v>
      </c>
      <c r="G19" s="349">
        <v>9.6000000000000002E-2</v>
      </c>
      <c r="K19" s="17"/>
      <c r="L19" s="17"/>
      <c r="M19" s="17"/>
      <c r="N19" s="17"/>
      <c r="O19" s="17"/>
      <c r="P19" s="17"/>
    </row>
    <row r="20" spans="1:18" s="203" customFormat="1">
      <c r="B20" s="348" t="s">
        <v>38</v>
      </c>
      <c r="C20" s="347">
        <v>0.13400000000000001</v>
      </c>
      <c r="D20" s="348">
        <v>4.0999999999999996</v>
      </c>
      <c r="E20" s="348"/>
      <c r="F20" s="349">
        <v>0.13800000000000001</v>
      </c>
      <c r="G20" s="349">
        <v>9.6000000000000002E-2</v>
      </c>
    </row>
    <row r="21" spans="1:18" s="203" customFormat="1">
      <c r="B21" s="338" t="s">
        <v>36</v>
      </c>
      <c r="C21" s="346">
        <v>0.151</v>
      </c>
      <c r="D21" s="338">
        <v>2.2999999999999998</v>
      </c>
      <c r="E21" s="344"/>
      <c r="F21" s="349">
        <v>0.13800000000000001</v>
      </c>
      <c r="G21" s="349">
        <v>9.6000000000000002E-2</v>
      </c>
    </row>
    <row r="22" spans="1:18" s="203" customFormat="1">
      <c r="B22" s="338" t="s">
        <v>33</v>
      </c>
      <c r="C22" s="346">
        <v>0.161</v>
      </c>
      <c r="D22" s="338">
        <v>2.2999999999999998</v>
      </c>
      <c r="E22" s="348"/>
      <c r="F22" s="349">
        <v>0.13800000000000001</v>
      </c>
      <c r="G22" s="349">
        <v>9.6000000000000002E-2</v>
      </c>
    </row>
    <row r="23" spans="1:18" s="203" customFormat="1">
      <c r="B23" s="338" t="s">
        <v>37</v>
      </c>
      <c r="C23" s="346">
        <v>0.16200000000000001</v>
      </c>
      <c r="D23" s="338">
        <v>2</v>
      </c>
      <c r="E23" s="348"/>
      <c r="F23" s="349">
        <v>0.13800000000000001</v>
      </c>
      <c r="G23" s="349">
        <v>9.6000000000000002E-2</v>
      </c>
    </row>
    <row r="24" spans="1:18" s="203" customFormat="1">
      <c r="B24" s="338" t="s">
        <v>34</v>
      </c>
      <c r="C24" s="346">
        <v>0.16900000000000001</v>
      </c>
      <c r="D24" s="338">
        <v>8.6999999999999993</v>
      </c>
      <c r="E24" s="348"/>
      <c r="F24" s="349">
        <v>0.13800000000000001</v>
      </c>
      <c r="G24" s="349">
        <v>9.6000000000000002E-2</v>
      </c>
      <c r="K24" s="17"/>
      <c r="L24" s="17"/>
      <c r="M24" s="17"/>
      <c r="N24" s="17"/>
      <c r="O24" s="17"/>
      <c r="P24" s="17"/>
    </row>
    <row r="25" spans="1:18" s="203" customFormat="1">
      <c r="B25" s="343" t="s">
        <v>53</v>
      </c>
      <c r="C25" s="339">
        <v>9.6000000000000002E-2</v>
      </c>
      <c r="D25" s="345">
        <v>0.5</v>
      </c>
      <c r="E25" s="348"/>
      <c r="F25" s="349">
        <v>0.13800000000000001</v>
      </c>
      <c r="G25" s="349">
        <v>9.6000000000000002E-2</v>
      </c>
    </row>
    <row r="26" spans="1:18" s="203" customFormat="1">
      <c r="B26" s="352" t="s">
        <v>57</v>
      </c>
      <c r="C26" s="339">
        <v>0.13800000000000001</v>
      </c>
      <c r="D26" s="345">
        <v>0.1</v>
      </c>
      <c r="E26" s="348"/>
      <c r="F26" s="349">
        <v>0.13800000000000001</v>
      </c>
      <c r="G26" s="349">
        <v>9.6000000000000002E-2</v>
      </c>
      <c r="K26" s="17"/>
      <c r="L26" s="17"/>
      <c r="M26" s="17"/>
      <c r="N26" s="17"/>
      <c r="O26" s="17"/>
      <c r="P26" s="17"/>
    </row>
    <row r="27" spans="1:18" s="203" customFormat="1"/>
    <row r="28" spans="1:18" s="203" customFormat="1" ht="14.25" customHeight="1">
      <c r="A28" s="711" t="s">
        <v>518</v>
      </c>
      <c r="B28" s="711"/>
      <c r="C28" s="711"/>
      <c r="D28" s="711"/>
      <c r="E28" s="711"/>
      <c r="F28" s="711"/>
      <c r="G28" s="711"/>
      <c r="H28" s="711"/>
      <c r="I28" s="711"/>
    </row>
    <row r="29" spans="1:18" s="203" customFormat="1">
      <c r="A29" s="711" t="s">
        <v>81</v>
      </c>
      <c r="B29" s="711"/>
      <c r="C29" s="711"/>
      <c r="D29" s="711"/>
      <c r="E29" s="711"/>
      <c r="F29" s="711"/>
      <c r="G29" s="711"/>
      <c r="H29" s="711"/>
      <c r="I29" s="711"/>
    </row>
    <row r="30" spans="1:18">
      <c r="A30" s="177"/>
      <c r="B30" s="177"/>
      <c r="C30" s="177"/>
      <c r="D30" s="177"/>
      <c r="E30" s="177"/>
      <c r="F30" s="177"/>
      <c r="G30" s="177"/>
      <c r="H30" s="177"/>
      <c r="I30" s="177"/>
      <c r="J30" s="159"/>
      <c r="K30" s="159"/>
      <c r="L30" s="159"/>
      <c r="M30" s="159"/>
      <c r="N30" s="159"/>
      <c r="O30" s="159"/>
      <c r="P30" s="159"/>
      <c r="Q30" s="159"/>
      <c r="R30" s="159"/>
    </row>
    <row r="31" spans="1:18" s="190" customFormat="1" ht="14.25" customHeight="1">
      <c r="A31" s="715" t="s">
        <v>404</v>
      </c>
      <c r="B31" s="715"/>
      <c r="C31" s="715"/>
      <c r="D31" s="715"/>
      <c r="E31" s="715"/>
      <c r="F31" s="715"/>
      <c r="G31" s="715"/>
      <c r="H31" s="715"/>
      <c r="I31" s="715"/>
      <c r="J31" s="715"/>
      <c r="K31" s="715"/>
      <c r="L31" s="715"/>
      <c r="M31" s="715"/>
      <c r="N31" s="715"/>
      <c r="O31" s="715"/>
      <c r="P31" s="715"/>
      <c r="Q31" s="715"/>
      <c r="R31" s="715"/>
    </row>
    <row r="32" spans="1:18">
      <c r="A32" s="177"/>
      <c r="B32" s="177"/>
      <c r="C32" s="177"/>
      <c r="D32" s="177"/>
      <c r="E32" s="177"/>
      <c r="F32" s="177"/>
      <c r="G32" s="177"/>
      <c r="H32" s="177"/>
      <c r="I32" s="177"/>
      <c r="J32" s="159"/>
      <c r="K32" s="159"/>
      <c r="L32" s="159"/>
      <c r="M32" s="159"/>
      <c r="N32" s="159"/>
      <c r="O32" s="159"/>
      <c r="P32" s="159"/>
      <c r="Q32" s="159"/>
      <c r="R32" s="159"/>
    </row>
    <row r="33" spans="1:16" ht="24">
      <c r="A33" s="159"/>
      <c r="B33" s="65"/>
      <c r="C33" s="65" t="s">
        <v>80</v>
      </c>
      <c r="D33" s="65" t="s">
        <v>46</v>
      </c>
      <c r="E33" s="159"/>
      <c r="F33" s="159"/>
      <c r="G33" s="159"/>
      <c r="H33" s="159"/>
      <c r="I33" s="159"/>
      <c r="J33" s="159"/>
      <c r="K33" s="159"/>
      <c r="L33" s="159"/>
      <c r="M33" s="159"/>
      <c r="N33" s="159"/>
      <c r="O33" s="159"/>
      <c r="P33" s="159"/>
    </row>
    <row r="34" spans="1:16">
      <c r="A34" s="159"/>
      <c r="B34" s="59">
        <v>2015</v>
      </c>
      <c r="C34" s="126">
        <v>4.8000000000000001E-2</v>
      </c>
      <c r="D34" s="132">
        <v>1.9</v>
      </c>
      <c r="E34" s="159"/>
      <c r="F34" s="159"/>
      <c r="G34" s="159"/>
      <c r="H34" s="159"/>
      <c r="I34" s="159"/>
      <c r="J34" s="159"/>
      <c r="K34" s="159"/>
      <c r="L34" s="159"/>
      <c r="M34" s="159"/>
      <c r="N34" s="159"/>
      <c r="O34" s="159"/>
      <c r="P34" s="159"/>
    </row>
    <row r="35" spans="1:16">
      <c r="A35" s="159"/>
      <c r="B35" s="60">
        <v>2016</v>
      </c>
      <c r="C35" s="126">
        <v>4.7E-2</v>
      </c>
      <c r="D35" s="132">
        <v>1.5</v>
      </c>
      <c r="E35" s="159"/>
      <c r="F35" s="159"/>
      <c r="G35" s="159"/>
      <c r="H35" s="159"/>
      <c r="I35" s="159"/>
      <c r="J35" s="159"/>
      <c r="K35" s="159"/>
      <c r="L35" s="159"/>
      <c r="M35" s="159"/>
      <c r="N35" s="159"/>
      <c r="O35" s="159"/>
      <c r="P35" s="159"/>
    </row>
    <row r="36" spans="1:16">
      <c r="A36" s="159"/>
      <c r="B36" s="60">
        <v>2017</v>
      </c>
      <c r="C36" s="126">
        <v>4.3999999999999997E-2</v>
      </c>
      <c r="D36" s="132">
        <v>1.5</v>
      </c>
      <c r="E36" s="159"/>
      <c r="F36" s="159"/>
      <c r="G36" s="159"/>
      <c r="H36" s="159"/>
      <c r="I36" s="159"/>
      <c r="J36" s="159"/>
      <c r="K36" s="159"/>
      <c r="L36" s="159"/>
      <c r="M36" s="159"/>
      <c r="N36" s="159"/>
      <c r="O36" s="159"/>
      <c r="P36" s="159"/>
    </row>
    <row r="37" spans="1:16">
      <c r="A37" s="159"/>
      <c r="B37" s="59">
        <v>2018</v>
      </c>
      <c r="C37" s="126">
        <v>0.05</v>
      </c>
      <c r="D37" s="132">
        <v>1.8</v>
      </c>
      <c r="E37" s="159"/>
      <c r="F37" s="159"/>
      <c r="G37" s="159"/>
      <c r="H37" s="159"/>
      <c r="I37" s="159"/>
      <c r="J37" s="159"/>
      <c r="K37" s="159"/>
      <c r="L37" s="159"/>
      <c r="M37" s="159"/>
      <c r="N37" s="159"/>
      <c r="O37" s="159"/>
      <c r="P37" s="159"/>
    </row>
    <row r="38" spans="1:16">
      <c r="A38" s="159"/>
      <c r="B38" s="60">
        <v>2019</v>
      </c>
      <c r="C38" s="126">
        <v>5.2999999999999999E-2</v>
      </c>
      <c r="D38" s="132">
        <v>1.7</v>
      </c>
      <c r="E38" s="159"/>
      <c r="F38" s="159"/>
      <c r="G38" s="159"/>
      <c r="H38" s="159"/>
      <c r="I38" s="159"/>
      <c r="J38" s="159"/>
      <c r="K38" s="159"/>
      <c r="L38" s="159"/>
      <c r="M38" s="159"/>
      <c r="N38" s="159"/>
      <c r="O38" s="159"/>
      <c r="P38" s="159"/>
    </row>
    <row r="40" spans="1:16" ht="14.25" customHeight="1">
      <c r="A40" s="711" t="s">
        <v>519</v>
      </c>
      <c r="B40" s="711"/>
      <c r="C40" s="711"/>
      <c r="D40" s="711"/>
      <c r="E40" s="711"/>
      <c r="F40" s="711"/>
      <c r="G40" s="711"/>
      <c r="H40" s="711"/>
      <c r="I40" s="711"/>
      <c r="J40" s="159"/>
      <c r="K40" s="159"/>
      <c r="L40" s="159"/>
      <c r="M40" s="159"/>
      <c r="N40" s="159"/>
      <c r="O40" s="159"/>
      <c r="P40" s="159"/>
    </row>
    <row r="41" spans="1:16">
      <c r="A41" s="711" t="s">
        <v>81</v>
      </c>
      <c r="B41" s="711"/>
      <c r="C41" s="711"/>
      <c r="D41" s="711"/>
      <c r="E41" s="711"/>
      <c r="F41" s="711"/>
      <c r="G41" s="711"/>
      <c r="H41" s="711"/>
      <c r="I41" s="711"/>
      <c r="J41" s="159"/>
      <c r="K41" s="159"/>
      <c r="L41" s="159"/>
      <c r="M41" s="159"/>
      <c r="N41" s="159"/>
      <c r="O41" s="159"/>
      <c r="P41" s="159"/>
    </row>
    <row r="43" spans="1:16" s="67" customFormat="1">
      <c r="A43" s="710" t="s">
        <v>520</v>
      </c>
      <c r="B43" s="710"/>
      <c r="C43" s="710"/>
      <c r="D43" s="710"/>
      <c r="E43" s="710"/>
      <c r="F43" s="710"/>
      <c r="G43" s="710"/>
      <c r="H43" s="710"/>
      <c r="I43" s="710"/>
      <c r="K43" s="191"/>
      <c r="L43" s="191"/>
      <c r="M43" s="191"/>
      <c r="N43" s="191"/>
      <c r="O43" s="191"/>
      <c r="P43" s="191"/>
    </row>
    <row r="44" spans="1:16">
      <c r="A44" s="159"/>
      <c r="B44" s="159"/>
      <c r="C44" s="159"/>
      <c r="D44" s="159"/>
      <c r="E44" s="159"/>
      <c r="F44" s="159"/>
      <c r="G44" s="159"/>
      <c r="H44" s="159"/>
      <c r="I44" s="159"/>
      <c r="J44" s="159"/>
      <c r="K44" s="17"/>
      <c r="L44" s="17"/>
      <c r="M44" s="17"/>
      <c r="N44" s="17"/>
      <c r="O44" s="17"/>
      <c r="P44" s="17"/>
    </row>
    <row r="45" spans="1:16" ht="24">
      <c r="A45" s="159"/>
      <c r="B45" s="1"/>
      <c r="C45" s="65" t="s">
        <v>80</v>
      </c>
      <c r="D45" s="65" t="s">
        <v>46</v>
      </c>
      <c r="E45" s="159" t="s">
        <v>656</v>
      </c>
      <c r="F45" s="159"/>
      <c r="G45" s="159"/>
      <c r="H45" s="159"/>
      <c r="I45" s="159"/>
      <c r="J45" s="159"/>
      <c r="K45" s="17"/>
      <c r="L45" s="17"/>
      <c r="M45" s="17"/>
      <c r="N45" s="17"/>
      <c r="O45" s="17"/>
      <c r="P45" s="17"/>
    </row>
    <row r="46" spans="1:16">
      <c r="A46" s="159"/>
      <c r="B46" s="365" t="s">
        <v>329</v>
      </c>
      <c r="C46" s="142">
        <v>0.34899999999999998</v>
      </c>
      <c r="D46" s="355">
        <v>15.7</v>
      </c>
      <c r="E46" s="126">
        <v>4.4999999999999998E-2</v>
      </c>
      <c r="F46" s="159"/>
      <c r="G46" s="159"/>
      <c r="H46" s="159"/>
      <c r="I46" s="159"/>
      <c r="J46" s="159"/>
      <c r="K46" s="17"/>
      <c r="L46" s="17"/>
      <c r="M46" s="17"/>
      <c r="N46" s="17"/>
      <c r="O46" s="17"/>
      <c r="P46" s="17"/>
    </row>
    <row r="47" spans="1:16">
      <c r="A47" s="159"/>
      <c r="B47" s="365" t="s">
        <v>319</v>
      </c>
      <c r="C47" s="142">
        <v>0.191</v>
      </c>
      <c r="D47" s="355">
        <v>19.100000000000001</v>
      </c>
      <c r="E47" s="376">
        <v>4.4999999999999998E-2</v>
      </c>
      <c r="F47" s="159"/>
      <c r="G47" s="159"/>
      <c r="H47" s="159"/>
      <c r="I47" s="159"/>
      <c r="J47" s="159"/>
      <c r="K47" s="17"/>
      <c r="L47" s="17"/>
      <c r="M47" s="17"/>
      <c r="N47" s="17"/>
      <c r="O47" s="17"/>
      <c r="P47" s="17"/>
    </row>
    <row r="48" spans="1:16">
      <c r="A48" s="159"/>
      <c r="B48" s="365" t="s">
        <v>315</v>
      </c>
      <c r="C48" s="142">
        <v>0.16400000000000001</v>
      </c>
      <c r="D48" s="355">
        <v>9.4</v>
      </c>
      <c r="E48" s="376">
        <v>4.4999999999999998E-2</v>
      </c>
      <c r="F48" s="159"/>
      <c r="G48" s="159"/>
      <c r="H48" s="159"/>
      <c r="I48" s="159"/>
      <c r="J48" s="159"/>
      <c r="K48" s="17"/>
      <c r="L48" s="17"/>
      <c r="M48" s="17"/>
      <c r="N48" s="17"/>
      <c r="O48" s="17"/>
      <c r="P48" s="17"/>
    </row>
    <row r="49" spans="1:16">
      <c r="A49" s="159"/>
      <c r="B49" s="365" t="s">
        <v>328</v>
      </c>
      <c r="C49" s="142">
        <v>0.129</v>
      </c>
      <c r="D49" s="355">
        <v>12.1</v>
      </c>
      <c r="E49" s="376">
        <v>4.4999999999999998E-2</v>
      </c>
      <c r="F49" s="159"/>
      <c r="G49" s="159"/>
      <c r="H49" s="159"/>
      <c r="I49" s="159"/>
      <c r="J49" s="159"/>
      <c r="K49" s="17"/>
      <c r="L49" s="17"/>
      <c r="M49" s="17"/>
      <c r="N49" s="17"/>
      <c r="O49" s="17"/>
      <c r="P49" s="17"/>
    </row>
    <row r="50" spans="1:16">
      <c r="A50" s="159"/>
      <c r="B50" s="365" t="s">
        <v>300</v>
      </c>
      <c r="C50" s="142">
        <v>0.108</v>
      </c>
      <c r="D50" s="355">
        <v>5.7</v>
      </c>
      <c r="E50" s="376">
        <v>4.4999999999999998E-2</v>
      </c>
      <c r="F50" s="159"/>
      <c r="G50" s="159"/>
      <c r="H50" s="159"/>
      <c r="I50" s="159"/>
      <c r="J50" s="159"/>
      <c r="K50" s="17"/>
      <c r="L50" s="17"/>
      <c r="M50" s="17"/>
      <c r="N50" s="17"/>
      <c r="O50" s="17"/>
      <c r="P50" s="17"/>
    </row>
    <row r="51" spans="1:16">
      <c r="A51" s="159"/>
      <c r="B51" s="365" t="s">
        <v>312</v>
      </c>
      <c r="C51" s="142">
        <v>9.1999999999999998E-2</v>
      </c>
      <c r="D51" s="355">
        <v>13.2</v>
      </c>
      <c r="E51" s="376">
        <v>4.4999999999999998E-2</v>
      </c>
      <c r="F51" s="159"/>
      <c r="G51" s="159"/>
      <c r="H51" s="159"/>
      <c r="I51" s="159"/>
      <c r="J51" s="159"/>
      <c r="K51" s="17"/>
      <c r="L51" s="17"/>
      <c r="M51" s="17"/>
      <c r="N51" s="17"/>
      <c r="O51" s="17"/>
      <c r="P51" s="17"/>
    </row>
    <row r="52" spans="1:16">
      <c r="A52" s="159"/>
      <c r="B52" s="365" t="s">
        <v>318</v>
      </c>
      <c r="C52" s="142">
        <v>7.4999999999999997E-2</v>
      </c>
      <c r="D52" s="355">
        <v>4.3</v>
      </c>
      <c r="E52" s="376">
        <v>4.4999999999999998E-2</v>
      </c>
      <c r="F52" s="159"/>
      <c r="G52" s="159"/>
      <c r="H52" s="159"/>
      <c r="I52" s="159"/>
      <c r="J52" s="159"/>
      <c r="K52" s="17"/>
      <c r="L52" s="17"/>
      <c r="M52" s="17"/>
      <c r="N52" s="17"/>
      <c r="O52" s="17"/>
      <c r="P52" s="17"/>
    </row>
    <row r="53" spans="1:16" s="203" customFormat="1">
      <c r="B53" s="365" t="s">
        <v>323</v>
      </c>
      <c r="C53" s="142">
        <v>6.2E-2</v>
      </c>
      <c r="D53" s="355">
        <v>7.9</v>
      </c>
      <c r="E53" s="376">
        <v>4.4999999999999998E-2</v>
      </c>
      <c r="K53" s="17"/>
      <c r="L53" s="17"/>
      <c r="M53" s="17"/>
      <c r="N53" s="17"/>
      <c r="O53" s="17"/>
      <c r="P53" s="17"/>
    </row>
    <row r="54" spans="1:16" s="203" customFormat="1">
      <c r="B54" s="365" t="s">
        <v>325</v>
      </c>
      <c r="C54" s="142">
        <v>6.2E-2</v>
      </c>
      <c r="D54" s="355">
        <v>3.4</v>
      </c>
      <c r="E54" s="376">
        <v>4.4999999999999998E-2</v>
      </c>
      <c r="K54" s="17"/>
      <c r="L54" s="17"/>
      <c r="M54" s="17"/>
      <c r="N54" s="17"/>
      <c r="O54" s="17"/>
      <c r="P54" s="17"/>
    </row>
    <row r="55" spans="1:16" s="203" customFormat="1">
      <c r="B55" s="365" t="s">
        <v>321</v>
      </c>
      <c r="C55" s="142">
        <v>5.8000000000000003E-2</v>
      </c>
      <c r="D55" s="355">
        <v>5</v>
      </c>
      <c r="E55" s="376">
        <v>4.4999999999999998E-2</v>
      </c>
      <c r="K55" s="17"/>
      <c r="L55" s="17"/>
      <c r="M55" s="17"/>
      <c r="N55" s="17"/>
      <c r="O55" s="17"/>
      <c r="P55" s="17"/>
    </row>
    <row r="56" spans="1:16" s="203" customFormat="1">
      <c r="B56" s="365" t="s">
        <v>19</v>
      </c>
      <c r="C56" s="142">
        <v>5.2999999999999999E-2</v>
      </c>
      <c r="D56" s="355">
        <v>3.1</v>
      </c>
      <c r="E56" s="376">
        <v>4.4999999999999998E-2</v>
      </c>
      <c r="K56" s="17"/>
      <c r="L56" s="17"/>
      <c r="M56" s="17"/>
      <c r="N56" s="17"/>
      <c r="O56" s="17"/>
      <c r="P56" s="17"/>
    </row>
    <row r="57" spans="1:16" s="203" customFormat="1">
      <c r="B57" s="365" t="s">
        <v>305</v>
      </c>
      <c r="C57" s="142">
        <v>0.05</v>
      </c>
      <c r="D57" s="355">
        <v>3.5</v>
      </c>
      <c r="E57" s="376">
        <v>4.4999999999999998E-2</v>
      </c>
      <c r="K57" s="17"/>
      <c r="L57" s="17"/>
      <c r="M57" s="17"/>
      <c r="N57" s="17"/>
      <c r="O57" s="17"/>
      <c r="P57" s="17"/>
    </row>
    <row r="58" spans="1:16" s="203" customFormat="1">
      <c r="B58" s="365" t="s">
        <v>324</v>
      </c>
      <c r="C58" s="142">
        <v>4.7E-2</v>
      </c>
      <c r="D58" s="355">
        <v>4.4000000000000004</v>
      </c>
      <c r="E58" s="376">
        <v>4.4999999999999998E-2</v>
      </c>
      <c r="K58" s="17"/>
      <c r="L58" s="17"/>
      <c r="M58" s="17"/>
      <c r="N58" s="17"/>
      <c r="O58" s="17"/>
      <c r="P58" s="17"/>
    </row>
    <row r="59" spans="1:16" s="203" customFormat="1">
      <c r="B59" s="365" t="s">
        <v>304</v>
      </c>
      <c r="C59" s="142">
        <v>4.4999999999999998E-2</v>
      </c>
      <c r="D59" s="355">
        <v>5.5</v>
      </c>
      <c r="E59" s="376">
        <v>4.4999999999999998E-2</v>
      </c>
      <c r="K59" s="17"/>
      <c r="L59" s="17"/>
      <c r="M59" s="17"/>
      <c r="N59" s="17"/>
      <c r="O59" s="17"/>
      <c r="P59" s="17"/>
    </row>
    <row r="60" spans="1:16" s="203" customFormat="1">
      <c r="B60" s="365" t="s">
        <v>299</v>
      </c>
      <c r="C60" s="142">
        <v>4.3999999999999997E-2</v>
      </c>
      <c r="D60" s="355">
        <v>3</v>
      </c>
      <c r="E60" s="376">
        <v>4.4999999999999998E-2</v>
      </c>
      <c r="K60" s="17"/>
      <c r="L60" s="17"/>
      <c r="M60" s="17"/>
      <c r="N60" s="17"/>
      <c r="O60" s="17"/>
      <c r="P60" s="17"/>
    </row>
    <row r="61" spans="1:16" s="203" customFormat="1">
      <c r="B61" s="365" t="s">
        <v>326</v>
      </c>
      <c r="C61" s="142">
        <v>0.04</v>
      </c>
      <c r="D61" s="355">
        <v>2.1</v>
      </c>
      <c r="E61" s="376">
        <v>4.4999999999999998E-2</v>
      </c>
      <c r="K61" s="17"/>
      <c r="L61" s="17"/>
      <c r="M61" s="17"/>
      <c r="N61" s="17"/>
      <c r="O61" s="17"/>
      <c r="P61" s="17"/>
    </row>
    <row r="62" spans="1:16" s="203" customFormat="1">
      <c r="B62" s="365" t="s">
        <v>309</v>
      </c>
      <c r="C62" s="142">
        <v>3.7999999999999999E-2</v>
      </c>
      <c r="D62" s="355">
        <v>2.2999999999999998</v>
      </c>
      <c r="E62" s="376">
        <v>4.4999999999999998E-2</v>
      </c>
      <c r="K62" s="17"/>
      <c r="L62" s="17"/>
      <c r="M62" s="17"/>
      <c r="N62" s="17"/>
      <c r="O62" s="17"/>
      <c r="P62" s="17"/>
    </row>
    <row r="63" spans="1:16" s="203" customFormat="1">
      <c r="B63" s="365" t="s">
        <v>322</v>
      </c>
      <c r="C63" s="142">
        <v>3.7999999999999999E-2</v>
      </c>
      <c r="D63" s="355">
        <v>2.2000000000000002</v>
      </c>
      <c r="E63" s="376">
        <v>4.4999999999999998E-2</v>
      </c>
      <c r="K63" s="17"/>
      <c r="L63" s="17"/>
      <c r="M63" s="17"/>
      <c r="N63" s="17"/>
      <c r="O63" s="17"/>
      <c r="P63" s="17"/>
    </row>
    <row r="64" spans="1:16" s="203" customFormat="1">
      <c r="B64" s="365" t="s">
        <v>292</v>
      </c>
      <c r="C64" s="142">
        <v>3.6999999999999998E-2</v>
      </c>
      <c r="D64" s="355">
        <v>3.5</v>
      </c>
      <c r="E64" s="376">
        <v>4.4999999999999998E-2</v>
      </c>
      <c r="K64" s="17"/>
      <c r="L64" s="17"/>
      <c r="M64" s="17"/>
      <c r="N64" s="17"/>
      <c r="O64" s="17"/>
      <c r="P64" s="17"/>
    </row>
    <row r="65" spans="1:16" s="203" customFormat="1">
      <c r="B65" s="365" t="s">
        <v>297</v>
      </c>
      <c r="C65" s="142">
        <v>3.6999999999999998E-2</v>
      </c>
      <c r="D65" s="355">
        <v>3.7</v>
      </c>
      <c r="E65" s="376">
        <v>4.4999999999999998E-2</v>
      </c>
      <c r="K65" s="17"/>
      <c r="L65" s="17"/>
      <c r="M65" s="17"/>
      <c r="N65" s="17"/>
      <c r="O65" s="17"/>
      <c r="P65" s="17"/>
    </row>
    <row r="66" spans="1:16" s="203" customFormat="1">
      <c r="B66" s="365" t="s">
        <v>306</v>
      </c>
      <c r="C66" s="142">
        <v>3.6999999999999998E-2</v>
      </c>
      <c r="D66" s="355">
        <v>2.4</v>
      </c>
      <c r="E66" s="376">
        <v>4.4999999999999998E-2</v>
      </c>
      <c r="K66" s="17"/>
      <c r="L66" s="17"/>
      <c r="M66" s="17"/>
      <c r="N66" s="17"/>
      <c r="O66" s="17"/>
      <c r="P66" s="17"/>
    </row>
    <row r="67" spans="1:16">
      <c r="A67" s="159"/>
      <c r="B67" s="365" t="s">
        <v>307</v>
      </c>
      <c r="C67" s="142">
        <v>3.5999999999999997E-2</v>
      </c>
      <c r="D67" s="355">
        <v>3.6</v>
      </c>
      <c r="E67" s="376">
        <v>4.4999999999999998E-2</v>
      </c>
      <c r="F67" s="159"/>
      <c r="G67" s="159"/>
      <c r="H67" s="159"/>
      <c r="I67" s="159"/>
      <c r="J67" s="159"/>
      <c r="K67" s="17"/>
      <c r="L67" s="17"/>
      <c r="M67" s="17"/>
      <c r="N67" s="17"/>
      <c r="O67" s="17"/>
      <c r="P67" s="17"/>
    </row>
    <row r="68" spans="1:16" s="203" customFormat="1">
      <c r="B68" s="365" t="s">
        <v>294</v>
      </c>
      <c r="C68" s="142">
        <v>3.3000000000000002E-2</v>
      </c>
      <c r="D68" s="355">
        <v>3.6</v>
      </c>
      <c r="E68" s="376">
        <v>4.4999999999999998E-2</v>
      </c>
      <c r="K68" s="17"/>
      <c r="L68" s="17"/>
      <c r="M68" s="17"/>
      <c r="N68" s="17"/>
      <c r="O68" s="17"/>
      <c r="P68" s="17"/>
    </row>
    <row r="69" spans="1:16">
      <c r="A69" s="159"/>
      <c r="B69" s="365" t="s">
        <v>317</v>
      </c>
      <c r="C69" s="142">
        <v>3.3000000000000002E-2</v>
      </c>
      <c r="D69" s="355">
        <v>7.7</v>
      </c>
      <c r="E69" s="376">
        <v>4.4999999999999998E-2</v>
      </c>
      <c r="F69" s="159"/>
      <c r="G69" s="159"/>
      <c r="H69" s="159"/>
      <c r="I69" s="159"/>
      <c r="J69" s="159"/>
      <c r="K69" s="17"/>
      <c r="L69" s="17"/>
      <c r="M69" s="17"/>
      <c r="N69" s="17"/>
      <c r="O69" s="17"/>
      <c r="P69" s="17"/>
    </row>
    <row r="70" spans="1:16" s="203" customFormat="1">
      <c r="B70" s="365" t="s">
        <v>293</v>
      </c>
      <c r="C70" s="142">
        <v>0.03</v>
      </c>
      <c r="D70" s="355">
        <v>4.5</v>
      </c>
      <c r="E70" s="376">
        <v>4.4999999999999998E-2</v>
      </c>
      <c r="K70" s="17"/>
      <c r="L70" s="17"/>
      <c r="M70" s="17"/>
      <c r="N70" s="17"/>
      <c r="O70" s="17"/>
      <c r="P70" s="17"/>
    </row>
    <row r="71" spans="1:16" s="203" customFormat="1">
      <c r="B71" s="365" t="s">
        <v>308</v>
      </c>
      <c r="C71" s="142">
        <v>2.8000000000000001E-2</v>
      </c>
      <c r="D71" s="355">
        <v>4.5</v>
      </c>
      <c r="E71" s="376">
        <v>4.4999999999999998E-2</v>
      </c>
      <c r="K71" s="17"/>
      <c r="L71" s="17"/>
      <c r="M71" s="17"/>
      <c r="N71" s="17"/>
      <c r="O71" s="17"/>
      <c r="P71" s="17"/>
    </row>
    <row r="72" spans="1:16" s="203" customFormat="1">
      <c r="B72" s="365" t="s">
        <v>320</v>
      </c>
      <c r="C72" s="142">
        <v>2.7E-2</v>
      </c>
      <c r="D72" s="355">
        <v>1.2</v>
      </c>
      <c r="E72" s="376">
        <v>4.4999999999999998E-2</v>
      </c>
      <c r="K72" s="17"/>
      <c r="L72" s="17"/>
      <c r="M72" s="17"/>
      <c r="N72" s="17"/>
      <c r="O72" s="17"/>
      <c r="P72" s="17"/>
    </row>
    <row r="73" spans="1:16" s="203" customFormat="1">
      <c r="B73" s="365" t="s">
        <v>301</v>
      </c>
      <c r="C73" s="142">
        <v>0.02</v>
      </c>
      <c r="D73" s="355">
        <v>2.5</v>
      </c>
      <c r="E73" s="376">
        <v>4.4999999999999998E-2</v>
      </c>
      <c r="K73" s="17"/>
      <c r="L73" s="17"/>
      <c r="M73" s="17"/>
      <c r="N73" s="17"/>
      <c r="O73" s="17"/>
      <c r="P73" s="17"/>
    </row>
    <row r="74" spans="1:16" s="203" customFormat="1">
      <c r="B74" s="365" t="s">
        <v>302</v>
      </c>
      <c r="C74" s="142">
        <v>1.9E-2</v>
      </c>
      <c r="D74" s="355">
        <v>2.9</v>
      </c>
      <c r="E74" s="376">
        <v>4.4999999999999998E-2</v>
      </c>
      <c r="K74" s="17"/>
      <c r="L74" s="17"/>
      <c r="M74" s="17"/>
      <c r="N74" s="17"/>
      <c r="O74" s="17"/>
      <c r="P74" s="17"/>
    </row>
    <row r="75" spans="1:16" s="203" customFormat="1">
      <c r="B75" s="365" t="s">
        <v>327</v>
      </c>
      <c r="C75" s="142">
        <v>1.7999999999999999E-2</v>
      </c>
      <c r="D75" s="355">
        <v>1.4</v>
      </c>
      <c r="E75" s="376">
        <v>4.4999999999999998E-2</v>
      </c>
      <c r="K75" s="17"/>
      <c r="L75" s="17"/>
      <c r="M75" s="17"/>
      <c r="N75" s="17"/>
      <c r="O75" s="17"/>
      <c r="P75" s="17"/>
    </row>
    <row r="76" spans="1:16" s="203" customFormat="1">
      <c r="B76" s="365" t="s">
        <v>313</v>
      </c>
      <c r="C76" s="142">
        <v>1.7000000000000001E-2</v>
      </c>
      <c r="D76" s="355">
        <v>1.9</v>
      </c>
      <c r="E76" s="376">
        <v>4.4999999999999998E-2</v>
      </c>
      <c r="K76" s="17"/>
      <c r="L76" s="17"/>
      <c r="M76" s="17"/>
      <c r="N76" s="17"/>
      <c r="O76" s="17"/>
      <c r="P76" s="17"/>
    </row>
    <row r="77" spans="1:16" s="203" customFormat="1">
      <c r="B77" s="365" t="s">
        <v>303</v>
      </c>
      <c r="C77" s="142">
        <v>1.0999999999999999E-2</v>
      </c>
      <c r="D77" s="355">
        <v>1.8</v>
      </c>
      <c r="E77" s="376">
        <v>4.4999999999999998E-2</v>
      </c>
      <c r="K77" s="17"/>
      <c r="L77" s="17"/>
      <c r="M77" s="17"/>
      <c r="N77" s="17"/>
      <c r="O77" s="17"/>
      <c r="P77" s="17"/>
    </row>
    <row r="78" spans="1:16" s="203" customFormat="1">
      <c r="B78" s="365" t="s">
        <v>296</v>
      </c>
      <c r="C78" s="142">
        <v>0.01</v>
      </c>
      <c r="D78" s="355">
        <v>1.7</v>
      </c>
      <c r="E78" s="376">
        <v>4.4999999999999998E-2</v>
      </c>
      <c r="K78" s="17"/>
      <c r="L78" s="17"/>
      <c r="M78" s="17"/>
      <c r="N78" s="17"/>
      <c r="O78" s="17"/>
      <c r="P78" s="17"/>
    </row>
    <row r="79" spans="1:16">
      <c r="A79" s="159"/>
      <c r="B79" s="365" t="s">
        <v>310</v>
      </c>
      <c r="C79" s="142">
        <v>0.01</v>
      </c>
      <c r="D79" s="355">
        <v>1.5</v>
      </c>
      <c r="E79" s="376">
        <v>4.4999999999999998E-2</v>
      </c>
      <c r="F79" s="159"/>
      <c r="G79" s="159"/>
      <c r="H79" s="159"/>
      <c r="I79" s="159"/>
      <c r="J79" s="159"/>
      <c r="K79" s="17"/>
      <c r="L79" s="17"/>
      <c r="M79" s="17"/>
      <c r="N79" s="17"/>
      <c r="O79" s="17"/>
      <c r="P79" s="17"/>
    </row>
    <row r="80" spans="1:16">
      <c r="A80" s="159"/>
      <c r="B80" s="365" t="s">
        <v>316</v>
      </c>
      <c r="C80" s="142">
        <v>8.9999999999999993E-3</v>
      </c>
      <c r="D80" s="355">
        <v>1.4</v>
      </c>
      <c r="E80" s="376">
        <v>4.4999999999999998E-2</v>
      </c>
      <c r="F80" s="159"/>
      <c r="G80" s="159"/>
      <c r="H80" s="159"/>
      <c r="I80" s="159"/>
      <c r="J80" s="159"/>
      <c r="K80" s="17"/>
      <c r="L80" s="17"/>
      <c r="M80" s="17"/>
      <c r="N80" s="17"/>
      <c r="O80" s="17"/>
      <c r="P80" s="17"/>
    </row>
    <row r="81" spans="1:16">
      <c r="A81" s="159"/>
      <c r="B81" s="365" t="s">
        <v>314</v>
      </c>
      <c r="C81" s="142">
        <v>8.0000000000000002E-3</v>
      </c>
      <c r="D81" s="355">
        <v>1.2</v>
      </c>
      <c r="E81" s="376">
        <v>4.4999999999999998E-2</v>
      </c>
      <c r="F81" s="159"/>
      <c r="G81" s="159"/>
      <c r="H81" s="159"/>
      <c r="I81" s="159"/>
      <c r="J81" s="159"/>
      <c r="K81" s="17"/>
      <c r="L81" s="17"/>
      <c r="M81" s="17"/>
      <c r="N81" s="17"/>
      <c r="O81" s="17"/>
      <c r="P81" s="17"/>
    </row>
    <row r="82" spans="1:16">
      <c r="A82" s="159"/>
      <c r="B82" s="365" t="s">
        <v>295</v>
      </c>
      <c r="C82" s="142">
        <v>0</v>
      </c>
      <c r="D82" s="355">
        <v>2.4</v>
      </c>
      <c r="E82" s="376">
        <v>4.4999999999999998E-2</v>
      </c>
      <c r="F82" s="159"/>
      <c r="G82" s="159"/>
      <c r="H82" s="159"/>
      <c r="I82" s="159"/>
      <c r="J82" s="159"/>
      <c r="K82" s="17"/>
      <c r="L82" s="17"/>
      <c r="M82" s="17"/>
      <c r="N82" s="17"/>
      <c r="O82" s="17"/>
      <c r="P82" s="17"/>
    </row>
    <row r="83" spans="1:16">
      <c r="A83" s="159"/>
      <c r="B83" s="365" t="s">
        <v>298</v>
      </c>
      <c r="C83" s="142">
        <v>0</v>
      </c>
      <c r="D83" s="355">
        <v>3.5</v>
      </c>
      <c r="E83" s="376">
        <v>4.4999999999999998E-2</v>
      </c>
      <c r="F83" s="159"/>
      <c r="G83" s="159"/>
      <c r="H83" s="159"/>
      <c r="I83" s="159"/>
      <c r="J83" s="159"/>
      <c r="K83" s="17"/>
      <c r="L83" s="17"/>
      <c r="M83" s="17"/>
      <c r="N83" s="17"/>
      <c r="O83" s="17"/>
      <c r="P83" s="17"/>
    </row>
    <row r="84" spans="1:16">
      <c r="A84" s="159"/>
      <c r="B84" s="365" t="s">
        <v>311</v>
      </c>
      <c r="C84" s="142">
        <v>0</v>
      </c>
      <c r="D84" s="355">
        <v>4.5999999999999996</v>
      </c>
      <c r="E84" s="376">
        <v>4.4999999999999998E-2</v>
      </c>
      <c r="F84" s="159"/>
      <c r="G84" s="159"/>
      <c r="H84" s="159"/>
      <c r="I84" s="159"/>
      <c r="J84" s="159"/>
      <c r="K84" s="17"/>
      <c r="L84" s="17"/>
      <c r="M84" s="17"/>
      <c r="N84" s="17"/>
      <c r="O84" s="17"/>
      <c r="P84" s="17"/>
    </row>
    <row r="85" spans="1:16">
      <c r="A85" s="159"/>
      <c r="B85" s="159"/>
      <c r="C85" s="159"/>
      <c r="D85" s="159"/>
      <c r="E85" s="159"/>
      <c r="F85" s="159"/>
      <c r="G85" s="159"/>
      <c r="H85" s="159"/>
      <c r="I85" s="159"/>
      <c r="J85" s="159"/>
      <c r="K85" s="17"/>
      <c r="L85" s="17"/>
      <c r="M85" s="17"/>
      <c r="N85" s="17"/>
      <c r="O85" s="17"/>
      <c r="P85" s="17"/>
    </row>
    <row r="86" spans="1:16">
      <c r="A86" s="159"/>
      <c r="B86" s="159"/>
      <c r="C86" s="159"/>
      <c r="D86" s="159"/>
      <c r="E86" s="159"/>
      <c r="F86" s="159"/>
      <c r="G86" s="159"/>
      <c r="H86" s="159"/>
      <c r="I86" s="159"/>
      <c r="J86" s="159"/>
      <c r="K86" s="17"/>
      <c r="L86" s="17"/>
      <c r="M86" s="17"/>
      <c r="N86" s="17"/>
      <c r="O86" s="17"/>
      <c r="P86" s="17"/>
    </row>
    <row r="88" spans="1:16" ht="14.25" customHeight="1">
      <c r="J88" s="159"/>
      <c r="K88" s="159"/>
      <c r="L88" s="159"/>
      <c r="M88" s="159"/>
      <c r="N88" s="159"/>
      <c r="O88" s="159"/>
      <c r="P88" s="159"/>
    </row>
    <row r="90" spans="1:16">
      <c r="A90" s="4"/>
      <c r="B90" s="4"/>
      <c r="C90" s="4"/>
      <c r="D90" s="4"/>
      <c r="E90" s="4"/>
      <c r="F90" s="4"/>
      <c r="G90" s="4"/>
      <c r="H90" s="4"/>
      <c r="I90" s="4"/>
    </row>
    <row r="117" spans="1:9">
      <c r="A117" s="711" t="s">
        <v>521</v>
      </c>
      <c r="B117" s="711"/>
      <c r="C117" s="711"/>
      <c r="D117" s="711"/>
      <c r="E117" s="711"/>
      <c r="F117" s="711"/>
      <c r="G117" s="711"/>
      <c r="H117" s="711"/>
      <c r="I117" s="711"/>
    </row>
    <row r="118" spans="1:9">
      <c r="A118" s="711" t="s">
        <v>81</v>
      </c>
      <c r="B118" s="711"/>
      <c r="C118" s="711"/>
      <c r="D118" s="711"/>
      <c r="E118" s="711"/>
      <c r="F118" s="711"/>
      <c r="G118" s="711"/>
      <c r="H118" s="711"/>
      <c r="I118" s="711"/>
    </row>
  </sheetData>
  <sortState ref="B47:E85">
    <sortCondition descending="1" ref="C47"/>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86" zoomScaleNormal="86" workbookViewId="0">
      <selection activeCell="E41" sqref="E41"/>
    </sheetView>
  </sheetViews>
  <sheetFormatPr defaultColWidth="8.81640625" defaultRowHeight="14.5"/>
  <cols>
    <col min="1" max="1" width="10" customWidth="1"/>
    <col min="2" max="2" width="14.26953125" customWidth="1"/>
    <col min="3" max="3" width="9.26953125" bestFit="1" customWidth="1"/>
    <col min="4" max="4" width="9.453125" bestFit="1" customWidth="1"/>
    <col min="5" max="6" width="11.453125" customWidth="1"/>
    <col min="7" max="7" width="9.453125" customWidth="1"/>
    <col min="8" max="8" width="9.1796875" bestFit="1" customWidth="1"/>
    <col min="9" max="10" width="9.26953125" bestFit="1" customWidth="1"/>
    <col min="11" max="11" width="11.1796875" bestFit="1" customWidth="1"/>
  </cols>
  <sheetData>
    <row r="1" spans="1:11" s="137" customFormat="1">
      <c r="A1" s="137" t="s">
        <v>82</v>
      </c>
    </row>
    <row r="3" spans="1:11" ht="24">
      <c r="A3" s="159"/>
      <c r="B3" s="355"/>
      <c r="C3" s="372" t="s">
        <v>83</v>
      </c>
      <c r="D3" s="372" t="s">
        <v>84</v>
      </c>
      <c r="E3" s="372" t="s">
        <v>85</v>
      </c>
      <c r="F3" s="372" t="s">
        <v>86</v>
      </c>
      <c r="G3" s="372" t="s">
        <v>87</v>
      </c>
      <c r="H3" s="372" t="s">
        <v>88</v>
      </c>
      <c r="I3" s="372" t="s">
        <v>89</v>
      </c>
      <c r="J3" s="372" t="s">
        <v>90</v>
      </c>
      <c r="K3" s="372" t="s">
        <v>91</v>
      </c>
    </row>
    <row r="4" spans="1:11">
      <c r="A4" s="46"/>
      <c r="B4" s="370" t="s">
        <v>35</v>
      </c>
      <c r="C4" s="380">
        <v>1312</v>
      </c>
      <c r="D4" s="380">
        <v>789</v>
      </c>
      <c r="E4" s="380">
        <v>1511</v>
      </c>
      <c r="F4" s="380">
        <v>1177</v>
      </c>
      <c r="G4" s="380">
        <v>1078</v>
      </c>
      <c r="H4" s="380">
        <v>848</v>
      </c>
      <c r="I4" s="380">
        <v>1049</v>
      </c>
      <c r="J4" s="380">
        <v>7763</v>
      </c>
      <c r="K4" s="380">
        <v>93158</v>
      </c>
    </row>
    <row r="5" spans="1:11">
      <c r="A5" s="46"/>
      <c r="B5" s="370" t="s">
        <v>23</v>
      </c>
      <c r="C5" s="380">
        <v>1671</v>
      </c>
      <c r="D5" s="380">
        <v>870</v>
      </c>
      <c r="E5" s="380">
        <v>1699</v>
      </c>
      <c r="F5" s="380">
        <v>1059</v>
      </c>
      <c r="G5" s="380">
        <v>1125</v>
      </c>
      <c r="H5" s="380">
        <v>1025</v>
      </c>
      <c r="I5" s="380">
        <v>1304</v>
      </c>
      <c r="J5" s="380">
        <v>8754</v>
      </c>
      <c r="K5" s="373">
        <v>105042</v>
      </c>
    </row>
    <row r="6" spans="1:11">
      <c r="A6" s="46"/>
      <c r="B6" s="370" t="s">
        <v>22</v>
      </c>
      <c r="C6" s="380">
        <v>1397</v>
      </c>
      <c r="D6" s="380">
        <v>749</v>
      </c>
      <c r="E6" s="380">
        <v>1527</v>
      </c>
      <c r="F6" s="380">
        <v>1249</v>
      </c>
      <c r="G6" s="380">
        <v>1078</v>
      </c>
      <c r="H6" s="380">
        <v>866</v>
      </c>
      <c r="I6" s="380">
        <v>1093</v>
      </c>
      <c r="J6" s="380">
        <v>7958</v>
      </c>
      <c r="K6" s="373">
        <v>95493</v>
      </c>
    </row>
    <row r="7" spans="1:11">
      <c r="A7" s="46"/>
      <c r="B7" s="370" t="s">
        <v>32</v>
      </c>
      <c r="C7" s="380">
        <v>1132</v>
      </c>
      <c r="D7" s="380">
        <v>789</v>
      </c>
      <c r="E7" s="380">
        <v>1386</v>
      </c>
      <c r="F7" s="380">
        <v>1192</v>
      </c>
      <c r="G7" s="380">
        <v>1078</v>
      </c>
      <c r="H7" s="380">
        <v>775</v>
      </c>
      <c r="I7" s="380">
        <v>941</v>
      </c>
      <c r="J7" s="380">
        <v>7292</v>
      </c>
      <c r="K7" s="373">
        <v>87509</v>
      </c>
    </row>
    <row r="8" spans="1:11">
      <c r="A8" s="46"/>
      <c r="B8" s="370" t="s">
        <v>31</v>
      </c>
      <c r="C8" s="380">
        <v>1127</v>
      </c>
      <c r="D8" s="380">
        <v>939</v>
      </c>
      <c r="E8" s="380">
        <v>1437</v>
      </c>
      <c r="F8" s="380">
        <v>1223</v>
      </c>
      <c r="G8" s="380">
        <v>1078</v>
      </c>
      <c r="H8" s="380">
        <v>833</v>
      </c>
      <c r="I8" s="380">
        <v>1026</v>
      </c>
      <c r="J8" s="380">
        <v>7662</v>
      </c>
      <c r="K8" s="373">
        <v>91949</v>
      </c>
    </row>
    <row r="9" spans="1:11">
      <c r="A9" s="46"/>
      <c r="B9" s="370" t="s">
        <v>38</v>
      </c>
      <c r="C9" s="380">
        <v>1155</v>
      </c>
      <c r="D9" s="380">
        <v>701</v>
      </c>
      <c r="E9" s="380">
        <v>1427</v>
      </c>
      <c r="F9" s="380">
        <v>1222</v>
      </c>
      <c r="G9" s="380">
        <v>1125</v>
      </c>
      <c r="H9" s="380">
        <v>749</v>
      </c>
      <c r="I9" s="380">
        <v>948</v>
      </c>
      <c r="J9" s="380">
        <v>7327</v>
      </c>
      <c r="K9" s="373">
        <v>87920</v>
      </c>
    </row>
    <row r="10" spans="1:11">
      <c r="A10" s="46"/>
      <c r="B10" s="370" t="s">
        <v>33</v>
      </c>
      <c r="C10" s="380">
        <v>1228</v>
      </c>
      <c r="D10" s="380">
        <v>982</v>
      </c>
      <c r="E10" s="380">
        <v>1453</v>
      </c>
      <c r="F10" s="380">
        <v>936</v>
      </c>
      <c r="G10" s="380">
        <v>1125</v>
      </c>
      <c r="H10" s="380">
        <v>891</v>
      </c>
      <c r="I10" s="380">
        <v>1019</v>
      </c>
      <c r="J10" s="380">
        <v>7633</v>
      </c>
      <c r="K10" s="373">
        <v>91592</v>
      </c>
    </row>
    <row r="11" spans="1:11">
      <c r="A11" s="46"/>
      <c r="B11" s="370" t="s">
        <v>26</v>
      </c>
      <c r="C11" s="380">
        <v>1240</v>
      </c>
      <c r="D11" s="380">
        <v>731</v>
      </c>
      <c r="E11" s="380">
        <v>1444</v>
      </c>
      <c r="F11" s="380">
        <v>1321</v>
      </c>
      <c r="G11" s="380">
        <v>1078</v>
      </c>
      <c r="H11" s="380">
        <v>795</v>
      </c>
      <c r="I11" s="380">
        <v>1017</v>
      </c>
      <c r="J11" s="380">
        <v>7627</v>
      </c>
      <c r="K11" s="373">
        <v>91520</v>
      </c>
    </row>
    <row r="12" spans="1:11">
      <c r="A12" s="46"/>
      <c r="B12" s="370" t="s">
        <v>36</v>
      </c>
      <c r="C12" s="380">
        <v>1614</v>
      </c>
      <c r="D12" s="380">
        <v>802</v>
      </c>
      <c r="E12" s="380">
        <v>1635</v>
      </c>
      <c r="F12" s="380">
        <v>653</v>
      </c>
      <c r="G12" s="380">
        <v>1125</v>
      </c>
      <c r="H12" s="380">
        <v>975</v>
      </c>
      <c r="I12" s="380">
        <v>1075</v>
      </c>
      <c r="J12" s="380">
        <v>7878</v>
      </c>
      <c r="K12" s="373">
        <v>94533</v>
      </c>
    </row>
    <row r="13" spans="1:11">
      <c r="A13" s="46"/>
      <c r="B13" s="370" t="s">
        <v>18</v>
      </c>
      <c r="C13" s="380">
        <v>1634</v>
      </c>
      <c r="D13" s="380">
        <v>969</v>
      </c>
      <c r="E13" s="380">
        <v>1678</v>
      </c>
      <c r="F13" s="380">
        <v>1348</v>
      </c>
      <c r="G13" s="380">
        <v>1136</v>
      </c>
      <c r="H13" s="380">
        <v>1050</v>
      </c>
      <c r="I13" s="380">
        <v>1474</v>
      </c>
      <c r="J13" s="380">
        <v>9288</v>
      </c>
      <c r="K13" s="373">
        <v>111459</v>
      </c>
    </row>
    <row r="14" spans="1:11">
      <c r="A14" s="46"/>
      <c r="B14" s="370" t="s">
        <v>29</v>
      </c>
      <c r="C14" s="380">
        <v>1329</v>
      </c>
      <c r="D14" s="380">
        <v>797</v>
      </c>
      <c r="E14" s="380">
        <v>1516</v>
      </c>
      <c r="F14" s="380">
        <v>1155</v>
      </c>
      <c r="G14" s="380">
        <v>1125</v>
      </c>
      <c r="H14" s="380">
        <v>858</v>
      </c>
      <c r="I14" s="380">
        <v>1068</v>
      </c>
      <c r="J14" s="380">
        <v>7848</v>
      </c>
      <c r="K14" s="373">
        <v>94171</v>
      </c>
    </row>
    <row r="15" spans="1:11">
      <c r="A15" s="46"/>
      <c r="B15" s="370" t="s">
        <v>25</v>
      </c>
      <c r="C15" s="380">
        <v>1598</v>
      </c>
      <c r="D15" s="380">
        <v>764</v>
      </c>
      <c r="E15" s="380">
        <v>1659</v>
      </c>
      <c r="F15" s="380">
        <v>1167</v>
      </c>
      <c r="G15" s="380">
        <v>1125</v>
      </c>
      <c r="H15" s="380">
        <v>953</v>
      </c>
      <c r="I15" s="380">
        <v>1229</v>
      </c>
      <c r="J15" s="380">
        <v>8494</v>
      </c>
      <c r="K15" s="373">
        <v>101927</v>
      </c>
    </row>
    <row r="16" spans="1:11">
      <c r="A16" s="46"/>
      <c r="B16" s="370" t="s">
        <v>24</v>
      </c>
      <c r="C16" s="380">
        <v>1414</v>
      </c>
      <c r="D16" s="380">
        <v>822</v>
      </c>
      <c r="E16" s="380">
        <v>1579</v>
      </c>
      <c r="F16" s="380">
        <v>1232</v>
      </c>
      <c r="G16" s="380">
        <v>1078</v>
      </c>
      <c r="H16" s="380">
        <v>902</v>
      </c>
      <c r="I16" s="380">
        <v>1142</v>
      </c>
      <c r="J16" s="380">
        <v>8170</v>
      </c>
      <c r="K16" s="373">
        <v>98043</v>
      </c>
    </row>
    <row r="17" spans="1:11">
      <c r="A17" s="46"/>
      <c r="B17" s="371" t="s">
        <v>19</v>
      </c>
      <c r="C17" s="382">
        <v>1560</v>
      </c>
      <c r="D17" s="382">
        <v>870</v>
      </c>
      <c r="E17" s="382">
        <v>1634</v>
      </c>
      <c r="F17" s="382">
        <v>1226</v>
      </c>
      <c r="G17" s="382">
        <v>1125</v>
      </c>
      <c r="H17" s="382">
        <v>980</v>
      </c>
      <c r="I17" s="382">
        <v>1282</v>
      </c>
      <c r="J17" s="382">
        <v>8677</v>
      </c>
      <c r="K17" s="386">
        <v>104121</v>
      </c>
    </row>
    <row r="18" spans="1:11">
      <c r="A18" s="46"/>
      <c r="B18" s="370" t="s">
        <v>30</v>
      </c>
      <c r="C18" s="380">
        <v>1510</v>
      </c>
      <c r="D18" s="380">
        <v>802</v>
      </c>
      <c r="E18" s="380">
        <v>1633</v>
      </c>
      <c r="F18" s="380">
        <v>1276</v>
      </c>
      <c r="G18" s="380">
        <v>1078</v>
      </c>
      <c r="H18" s="380">
        <v>933</v>
      </c>
      <c r="I18" s="380">
        <v>1216</v>
      </c>
      <c r="J18" s="380">
        <v>8447</v>
      </c>
      <c r="K18" s="373">
        <v>101370</v>
      </c>
    </row>
    <row r="19" spans="1:11">
      <c r="A19" s="35"/>
      <c r="B19" s="354" t="s">
        <v>37</v>
      </c>
      <c r="C19" s="380">
        <v>1468</v>
      </c>
      <c r="D19" s="380">
        <v>807</v>
      </c>
      <c r="E19" s="380">
        <v>1588</v>
      </c>
      <c r="F19" s="380">
        <v>1088</v>
      </c>
      <c r="G19" s="380">
        <v>1125</v>
      </c>
      <c r="H19" s="380">
        <v>918</v>
      </c>
      <c r="I19" s="380">
        <v>1132</v>
      </c>
      <c r="J19" s="380">
        <v>8124</v>
      </c>
      <c r="K19" s="373">
        <v>97494</v>
      </c>
    </row>
    <row r="20" spans="1:11">
      <c r="A20" s="46"/>
      <c r="B20" s="370" t="s">
        <v>34</v>
      </c>
      <c r="C20" s="380">
        <v>1127</v>
      </c>
      <c r="D20" s="380">
        <v>893</v>
      </c>
      <c r="E20" s="380">
        <v>1384</v>
      </c>
      <c r="F20" s="380">
        <v>1315</v>
      </c>
      <c r="G20" s="380">
        <v>1125</v>
      </c>
      <c r="H20" s="380">
        <v>815</v>
      </c>
      <c r="I20" s="380">
        <v>1032</v>
      </c>
      <c r="J20" s="380">
        <v>7691</v>
      </c>
      <c r="K20" s="373">
        <v>92286</v>
      </c>
    </row>
    <row r="21" spans="1:11">
      <c r="A21" s="46"/>
      <c r="B21" s="370" t="s">
        <v>20</v>
      </c>
      <c r="C21" s="380">
        <v>1736</v>
      </c>
      <c r="D21" s="380">
        <v>863</v>
      </c>
      <c r="E21" s="380">
        <v>1734</v>
      </c>
      <c r="F21" s="380">
        <v>1241</v>
      </c>
      <c r="G21" s="380">
        <v>1125</v>
      </c>
      <c r="H21" s="380">
        <v>1048</v>
      </c>
      <c r="I21" s="380">
        <v>1441</v>
      </c>
      <c r="J21" s="380">
        <v>9187</v>
      </c>
      <c r="K21" s="373">
        <v>110247</v>
      </c>
    </row>
    <row r="22" spans="1:11">
      <c r="A22" s="46"/>
      <c r="B22" s="370" t="s">
        <v>21</v>
      </c>
      <c r="C22" s="380">
        <v>1385</v>
      </c>
      <c r="D22" s="380">
        <v>906</v>
      </c>
      <c r="E22" s="380">
        <v>1539</v>
      </c>
      <c r="F22" s="380">
        <v>1320</v>
      </c>
      <c r="G22" s="380">
        <v>1125</v>
      </c>
      <c r="H22" s="380">
        <v>924</v>
      </c>
      <c r="I22" s="380">
        <v>1203</v>
      </c>
      <c r="J22" s="380">
        <v>8401</v>
      </c>
      <c r="K22" s="373">
        <v>100814</v>
      </c>
    </row>
    <row r="23" spans="1:11">
      <c r="A23" s="46"/>
      <c r="B23" s="370" t="s">
        <v>28</v>
      </c>
      <c r="C23" s="380">
        <v>1350</v>
      </c>
      <c r="D23" s="380">
        <v>764</v>
      </c>
      <c r="E23" s="380">
        <v>1519</v>
      </c>
      <c r="F23" s="380">
        <v>1090</v>
      </c>
      <c r="G23" s="380">
        <v>1125</v>
      </c>
      <c r="H23" s="380">
        <v>853</v>
      </c>
      <c r="I23" s="380">
        <v>1044</v>
      </c>
      <c r="J23" s="380">
        <v>7745</v>
      </c>
      <c r="K23" s="373">
        <v>92937</v>
      </c>
    </row>
    <row r="24" spans="1:11">
      <c r="A24" s="46"/>
      <c r="B24" s="370" t="s">
        <v>27</v>
      </c>
      <c r="C24" s="380">
        <v>1228</v>
      </c>
      <c r="D24" s="380">
        <v>896</v>
      </c>
      <c r="E24" s="380">
        <v>1447</v>
      </c>
      <c r="F24" s="380">
        <v>1278</v>
      </c>
      <c r="G24" s="380">
        <v>1125</v>
      </c>
      <c r="H24" s="380">
        <v>857</v>
      </c>
      <c r="I24" s="380">
        <v>1083</v>
      </c>
      <c r="J24" s="380">
        <v>7913</v>
      </c>
      <c r="K24" s="373">
        <v>94960</v>
      </c>
    </row>
    <row r="25" spans="1:11" s="355" customFormat="1">
      <c r="A25" s="370"/>
      <c r="B25" s="371" t="s">
        <v>19</v>
      </c>
      <c r="C25" s="382">
        <v>1560</v>
      </c>
      <c r="D25" s="382">
        <v>870</v>
      </c>
      <c r="E25" s="382">
        <v>1634</v>
      </c>
      <c r="F25" s="382">
        <v>1226</v>
      </c>
      <c r="G25" s="382">
        <v>1125</v>
      </c>
      <c r="H25" s="382">
        <v>980</v>
      </c>
      <c r="I25" s="382">
        <v>1282</v>
      </c>
      <c r="J25" s="382">
        <v>8677</v>
      </c>
      <c r="K25" s="386">
        <v>104121</v>
      </c>
    </row>
    <row r="26" spans="1:11">
      <c r="A26" s="716" t="s">
        <v>92</v>
      </c>
      <c r="B26" s="716"/>
      <c r="C26" s="716"/>
      <c r="D26" s="716"/>
      <c r="E26" s="716"/>
      <c r="F26" s="716"/>
      <c r="G26" s="716"/>
      <c r="H26" s="716"/>
      <c r="I26" s="716"/>
      <c r="J26" s="159"/>
      <c r="K26" s="159"/>
    </row>
    <row r="27" spans="1:11">
      <c r="A27" s="717" t="s">
        <v>522</v>
      </c>
      <c r="B27" s="717"/>
      <c r="C27" s="717"/>
      <c r="D27" s="717"/>
      <c r="E27" s="717"/>
      <c r="F27" s="717"/>
      <c r="G27" s="717"/>
      <c r="H27" s="717"/>
      <c r="I27" s="717"/>
      <c r="J27" s="159"/>
      <c r="K27" s="159"/>
    </row>
    <row r="29" spans="1:11" s="67" customFormat="1">
      <c r="A29" s="137" t="s">
        <v>405</v>
      </c>
    </row>
    <row r="31" spans="1:11">
      <c r="A31" s="357"/>
      <c r="B31" s="357" t="s">
        <v>70</v>
      </c>
      <c r="C31" s="357" t="s">
        <v>93</v>
      </c>
      <c r="D31" s="159" t="s">
        <v>70</v>
      </c>
      <c r="E31" s="159"/>
      <c r="F31" s="159"/>
      <c r="G31" s="159"/>
      <c r="H31" s="159"/>
      <c r="I31" s="159"/>
      <c r="J31" s="159"/>
      <c r="K31" s="159"/>
    </row>
    <row r="32" spans="1:11">
      <c r="A32" s="395" t="s">
        <v>94</v>
      </c>
      <c r="B32" s="396" t="s">
        <v>32</v>
      </c>
      <c r="C32" s="397">
        <v>87509</v>
      </c>
      <c r="E32" s="159"/>
      <c r="F32" s="159"/>
      <c r="G32" s="159"/>
      <c r="H32" s="159"/>
      <c r="I32" s="159"/>
      <c r="J32" s="159"/>
      <c r="K32" s="159"/>
    </row>
    <row r="33" spans="1:3">
      <c r="A33" s="357"/>
      <c r="B33" s="396" t="s">
        <v>38</v>
      </c>
      <c r="C33" s="397">
        <v>87920</v>
      </c>
    </row>
    <row r="34" spans="1:3">
      <c r="A34" s="357"/>
      <c r="B34" s="396" t="s">
        <v>26</v>
      </c>
      <c r="C34" s="397">
        <v>91520</v>
      </c>
    </row>
    <row r="35" spans="1:3">
      <c r="A35" s="357"/>
      <c r="B35" s="396" t="s">
        <v>33</v>
      </c>
      <c r="C35" s="397">
        <v>91592</v>
      </c>
    </row>
    <row r="36" spans="1:3">
      <c r="A36" s="357"/>
      <c r="B36" s="396" t="s">
        <v>31</v>
      </c>
      <c r="C36" s="397">
        <v>91949</v>
      </c>
    </row>
    <row r="37" spans="1:3">
      <c r="A37" s="357"/>
      <c r="B37" s="396" t="s">
        <v>34</v>
      </c>
      <c r="C37" s="397">
        <v>92286</v>
      </c>
    </row>
    <row r="38" spans="1:3">
      <c r="A38" s="357"/>
      <c r="B38" s="396" t="s">
        <v>28</v>
      </c>
      <c r="C38" s="397">
        <v>92937</v>
      </c>
    </row>
    <row r="39" spans="1:3" s="375" customFormat="1">
      <c r="B39" s="396" t="s">
        <v>35</v>
      </c>
      <c r="C39" s="380">
        <v>93158</v>
      </c>
    </row>
    <row r="40" spans="1:3">
      <c r="A40" s="357"/>
      <c r="B40" s="396" t="s">
        <v>29</v>
      </c>
      <c r="C40" s="397">
        <v>94171</v>
      </c>
    </row>
    <row r="41" spans="1:3">
      <c r="A41" s="357"/>
      <c r="B41" s="396" t="s">
        <v>36</v>
      </c>
      <c r="C41" s="397">
        <v>94533</v>
      </c>
    </row>
    <row r="42" spans="1:3">
      <c r="A42" s="357"/>
      <c r="B42" s="396" t="s">
        <v>27</v>
      </c>
      <c r="C42" s="397">
        <v>94960</v>
      </c>
    </row>
    <row r="43" spans="1:3">
      <c r="A43" s="357"/>
      <c r="B43" s="396" t="s">
        <v>22</v>
      </c>
      <c r="C43" s="397">
        <v>95493</v>
      </c>
    </row>
    <row r="44" spans="1:3">
      <c r="A44" s="357"/>
      <c r="B44" s="398" t="s">
        <v>37</v>
      </c>
      <c r="C44" s="397">
        <v>97494</v>
      </c>
    </row>
    <row r="45" spans="1:3">
      <c r="A45" s="357"/>
      <c r="B45" s="396" t="s">
        <v>24</v>
      </c>
      <c r="C45" s="397">
        <v>98043</v>
      </c>
    </row>
    <row r="46" spans="1:3">
      <c r="A46" s="357"/>
      <c r="B46" s="396" t="s">
        <v>21</v>
      </c>
      <c r="C46" s="397">
        <v>100814</v>
      </c>
    </row>
    <row r="47" spans="1:3">
      <c r="A47" s="357"/>
      <c r="B47" s="396" t="s">
        <v>30</v>
      </c>
      <c r="C47" s="397">
        <v>101370</v>
      </c>
    </row>
    <row r="48" spans="1:3">
      <c r="A48" s="357"/>
      <c r="B48" s="396" t="s">
        <v>25</v>
      </c>
      <c r="C48" s="397">
        <v>101927</v>
      </c>
    </row>
    <row r="49" spans="1:4" s="356" customFormat="1">
      <c r="B49" s="399" t="s">
        <v>19</v>
      </c>
      <c r="D49" s="386">
        <v>104121</v>
      </c>
    </row>
    <row r="50" spans="1:4">
      <c r="A50" s="357"/>
      <c r="B50" s="396" t="s">
        <v>23</v>
      </c>
      <c r="C50" s="397">
        <v>105042</v>
      </c>
      <c r="D50" s="159"/>
    </row>
    <row r="51" spans="1:4">
      <c r="A51" s="357"/>
      <c r="B51" s="396" t="s">
        <v>20</v>
      </c>
      <c r="C51" s="397">
        <v>110247</v>
      </c>
      <c r="D51" s="159"/>
    </row>
    <row r="52" spans="1:4">
      <c r="A52" s="395" t="s">
        <v>95</v>
      </c>
      <c r="B52" s="396" t="s">
        <v>18</v>
      </c>
      <c r="C52" s="397">
        <v>111459</v>
      </c>
    </row>
    <row r="54" spans="1:4">
      <c r="A54" s="159" t="s">
        <v>96</v>
      </c>
      <c r="B54" s="159"/>
      <c r="C54" s="159"/>
      <c r="D54" s="15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7" zoomScaleNormal="87" workbookViewId="0">
      <selection activeCell="G3" sqref="G3"/>
    </sheetView>
  </sheetViews>
  <sheetFormatPr defaultColWidth="8.81640625" defaultRowHeight="14.5"/>
  <cols>
    <col min="2" max="2" width="13.453125" bestFit="1" customWidth="1"/>
    <col min="3" max="3" width="12.453125" customWidth="1"/>
    <col min="5" max="5" width="10.54296875" customWidth="1"/>
  </cols>
  <sheetData>
    <row r="1" spans="1:8" s="67" customFormat="1">
      <c r="A1" s="710" t="s">
        <v>523</v>
      </c>
      <c r="B1" s="710"/>
      <c r="C1" s="710"/>
      <c r="D1" s="710"/>
      <c r="E1" s="710"/>
      <c r="F1" s="710"/>
      <c r="G1" s="710"/>
      <c r="H1" s="710"/>
    </row>
    <row r="3" spans="1:8" ht="36">
      <c r="A3" s="401"/>
      <c r="B3" s="401"/>
      <c r="C3" s="403" t="s">
        <v>97</v>
      </c>
      <c r="D3" s="403" t="s">
        <v>46</v>
      </c>
      <c r="E3" s="401" t="s">
        <v>70</v>
      </c>
      <c r="F3" s="401" t="s">
        <v>657</v>
      </c>
      <c r="G3" s="401" t="s">
        <v>658</v>
      </c>
      <c r="H3" s="159"/>
    </row>
    <row r="4" spans="1:8">
      <c r="A4" s="401"/>
      <c r="B4" s="402" t="s">
        <v>38</v>
      </c>
      <c r="C4" s="404">
        <v>54587</v>
      </c>
      <c r="D4" s="404">
        <v>5572</v>
      </c>
      <c r="E4" s="401"/>
      <c r="F4" s="405">
        <v>85751</v>
      </c>
      <c r="G4" s="405">
        <v>65712</v>
      </c>
      <c r="H4" s="159"/>
    </row>
    <row r="5" spans="1:8">
      <c r="A5" s="401"/>
      <c r="B5" s="402" t="s">
        <v>35</v>
      </c>
      <c r="C5" s="405">
        <v>63389</v>
      </c>
      <c r="D5" s="404">
        <v>3294</v>
      </c>
      <c r="E5" s="406"/>
      <c r="F5" s="405">
        <v>85751</v>
      </c>
      <c r="G5" s="405">
        <v>65712</v>
      </c>
      <c r="H5" s="159"/>
    </row>
    <row r="6" spans="1:8">
      <c r="A6" s="401"/>
      <c r="B6" s="402" t="s">
        <v>33</v>
      </c>
      <c r="C6" s="404">
        <v>64626</v>
      </c>
      <c r="D6" s="404">
        <v>2713</v>
      </c>
      <c r="E6" s="401"/>
      <c r="F6" s="405">
        <v>85751</v>
      </c>
      <c r="G6" s="405">
        <v>65712</v>
      </c>
      <c r="H6" s="159"/>
    </row>
    <row r="7" spans="1:8">
      <c r="A7" s="401"/>
      <c r="B7" s="402" t="s">
        <v>34</v>
      </c>
      <c r="C7" s="404">
        <v>68531</v>
      </c>
      <c r="D7" s="404">
        <v>3073</v>
      </c>
      <c r="E7" s="411"/>
      <c r="F7" s="405">
        <v>85751</v>
      </c>
      <c r="G7" s="405">
        <v>65712</v>
      </c>
      <c r="H7" s="159"/>
    </row>
    <row r="8" spans="1:8">
      <c r="A8" s="401"/>
      <c r="B8" s="402" t="s">
        <v>31</v>
      </c>
      <c r="C8" s="404">
        <v>69980</v>
      </c>
      <c r="D8" s="404">
        <v>7037</v>
      </c>
      <c r="E8" s="401"/>
      <c r="F8" s="405">
        <v>85751</v>
      </c>
      <c r="G8" s="405">
        <v>65712</v>
      </c>
      <c r="H8" s="159"/>
    </row>
    <row r="9" spans="1:8">
      <c r="A9" s="401"/>
      <c r="B9" s="402" t="s">
        <v>32</v>
      </c>
      <c r="C9" s="404">
        <v>73672</v>
      </c>
      <c r="D9" s="404">
        <v>2694</v>
      </c>
      <c r="E9" s="401"/>
      <c r="F9" s="405">
        <v>85751</v>
      </c>
      <c r="G9" s="405">
        <v>65712</v>
      </c>
      <c r="H9" s="159"/>
    </row>
    <row r="10" spans="1:8">
      <c r="A10" s="401"/>
      <c r="B10" s="402" t="s">
        <v>30</v>
      </c>
      <c r="C10" s="404">
        <v>76093</v>
      </c>
      <c r="D10" s="404">
        <v>2971</v>
      </c>
      <c r="E10" s="401"/>
      <c r="F10" s="405">
        <v>85751</v>
      </c>
      <c r="G10" s="405">
        <v>65712</v>
      </c>
      <c r="H10" s="159"/>
    </row>
    <row r="11" spans="1:8">
      <c r="A11" s="401"/>
      <c r="B11" s="407" t="s">
        <v>37</v>
      </c>
      <c r="C11" s="404">
        <v>77040</v>
      </c>
      <c r="D11" s="404">
        <v>2556</v>
      </c>
      <c r="E11" s="401"/>
      <c r="F11" s="405">
        <v>85751</v>
      </c>
      <c r="G11" s="405">
        <v>65712</v>
      </c>
      <c r="H11" s="159"/>
    </row>
    <row r="12" spans="1:8">
      <c r="A12" s="401"/>
      <c r="B12" s="402" t="s">
        <v>36</v>
      </c>
      <c r="C12" s="404">
        <v>78808</v>
      </c>
      <c r="D12" s="404">
        <v>3056</v>
      </c>
      <c r="E12" s="401"/>
      <c r="F12" s="405">
        <v>85751</v>
      </c>
      <c r="G12" s="405">
        <v>65712</v>
      </c>
      <c r="H12" s="159"/>
    </row>
    <row r="13" spans="1:8">
      <c r="A13" s="401"/>
      <c r="B13" s="402" t="s">
        <v>29</v>
      </c>
      <c r="C13" s="404">
        <v>79492</v>
      </c>
      <c r="D13" s="404">
        <v>5633</v>
      </c>
      <c r="E13" s="401"/>
      <c r="F13" s="405">
        <v>85751</v>
      </c>
      <c r="G13" s="405">
        <v>65712</v>
      </c>
      <c r="H13" s="159"/>
    </row>
    <row r="14" spans="1:8">
      <c r="A14" s="401"/>
      <c r="B14" s="402" t="s">
        <v>28</v>
      </c>
      <c r="C14" s="404">
        <v>80339</v>
      </c>
      <c r="D14" s="404">
        <v>3814</v>
      </c>
      <c r="E14" s="401"/>
      <c r="F14" s="405">
        <v>85751</v>
      </c>
      <c r="G14" s="405">
        <v>65712</v>
      </c>
      <c r="H14" s="159"/>
    </row>
    <row r="15" spans="1:8">
      <c r="A15" s="401"/>
      <c r="B15" s="402" t="s">
        <v>27</v>
      </c>
      <c r="C15" s="404">
        <v>84479</v>
      </c>
      <c r="D15" s="404">
        <v>4078</v>
      </c>
      <c r="E15" s="401"/>
      <c r="F15" s="405">
        <v>85751</v>
      </c>
      <c r="G15" s="405">
        <v>65712</v>
      </c>
      <c r="H15" s="159"/>
    </row>
    <row r="16" spans="1:8">
      <c r="A16" s="401"/>
      <c r="B16" s="402" t="s">
        <v>22</v>
      </c>
      <c r="C16" s="404">
        <v>88797</v>
      </c>
      <c r="D16" s="404">
        <v>3533</v>
      </c>
      <c r="E16" s="401"/>
      <c r="F16" s="405">
        <v>85751</v>
      </c>
      <c r="G16" s="405">
        <v>65712</v>
      </c>
      <c r="H16" s="159"/>
    </row>
    <row r="17" spans="1:19">
      <c r="A17" s="401"/>
      <c r="B17" s="402" t="s">
        <v>26</v>
      </c>
      <c r="C17" s="404">
        <v>89447</v>
      </c>
      <c r="D17" s="404">
        <v>5967</v>
      </c>
      <c r="E17" s="401"/>
      <c r="F17" s="405">
        <v>85751</v>
      </c>
      <c r="G17" s="405">
        <v>65712</v>
      </c>
      <c r="H17" s="159"/>
      <c r="I17" s="159"/>
      <c r="J17" s="159"/>
      <c r="K17" s="159"/>
      <c r="L17" s="159"/>
      <c r="M17" s="159"/>
      <c r="N17" s="159"/>
      <c r="O17" s="159"/>
      <c r="P17" s="159"/>
      <c r="Q17" s="159"/>
      <c r="R17" s="159"/>
      <c r="S17" s="159"/>
    </row>
    <row r="18" spans="1:19">
      <c r="A18" s="401"/>
      <c r="B18" s="402" t="s">
        <v>25</v>
      </c>
      <c r="C18" s="404">
        <v>93418</v>
      </c>
      <c r="D18" s="404">
        <v>3720</v>
      </c>
      <c r="E18" s="401"/>
      <c r="F18" s="405">
        <v>85751</v>
      </c>
      <c r="G18" s="405">
        <v>65712</v>
      </c>
      <c r="H18" s="159"/>
      <c r="I18" s="159"/>
      <c r="J18" s="159"/>
      <c r="K18" s="159"/>
      <c r="L18" s="159"/>
      <c r="M18" s="159"/>
      <c r="N18" s="159"/>
      <c r="O18" s="159"/>
      <c r="P18" s="159"/>
      <c r="Q18" s="159"/>
      <c r="R18" s="159"/>
      <c r="S18" s="159"/>
    </row>
    <row r="19" spans="1:19">
      <c r="A19" s="401"/>
      <c r="B19" s="402" t="s">
        <v>21</v>
      </c>
      <c r="C19" s="404">
        <v>101130</v>
      </c>
      <c r="D19" s="404">
        <v>4090</v>
      </c>
      <c r="E19" s="401"/>
      <c r="F19" s="405">
        <v>85751</v>
      </c>
      <c r="G19" s="405">
        <v>65712</v>
      </c>
      <c r="H19" s="159"/>
      <c r="I19" s="159"/>
      <c r="J19" s="159"/>
      <c r="K19" s="159"/>
      <c r="L19" s="159"/>
      <c r="M19" s="159"/>
      <c r="N19" s="159"/>
      <c r="O19" s="159"/>
      <c r="P19" s="159"/>
      <c r="Q19" s="159"/>
      <c r="R19" s="159"/>
      <c r="S19" s="159"/>
    </row>
    <row r="20" spans="1:19">
      <c r="A20" s="401"/>
      <c r="B20" s="402" t="s">
        <v>24</v>
      </c>
      <c r="C20" s="404">
        <v>102870</v>
      </c>
      <c r="D20" s="404">
        <v>2944</v>
      </c>
      <c r="E20" s="401"/>
      <c r="F20" s="405">
        <v>85751</v>
      </c>
      <c r="G20" s="405">
        <v>65712</v>
      </c>
      <c r="H20" s="159"/>
      <c r="I20" s="159"/>
      <c r="J20" s="159"/>
      <c r="K20" s="159"/>
      <c r="L20" s="159"/>
      <c r="M20" s="159"/>
      <c r="N20" s="159"/>
      <c r="O20" s="159"/>
      <c r="P20" s="159"/>
      <c r="Q20" s="159"/>
      <c r="R20" s="159"/>
      <c r="S20" s="159"/>
    </row>
    <row r="21" spans="1:19">
      <c r="A21" s="401"/>
      <c r="B21" s="402" t="s">
        <v>23</v>
      </c>
      <c r="C21" s="404">
        <v>108827</v>
      </c>
      <c r="D21" s="404">
        <v>3521</v>
      </c>
      <c r="E21" s="401"/>
      <c r="F21" s="405">
        <v>85751</v>
      </c>
      <c r="G21" s="405">
        <v>65712</v>
      </c>
      <c r="H21" s="159"/>
      <c r="I21" s="159"/>
      <c r="J21" s="159"/>
      <c r="K21" s="159"/>
      <c r="L21" s="159"/>
      <c r="M21" s="159"/>
      <c r="N21" s="159"/>
      <c r="O21" s="159"/>
      <c r="P21" s="159"/>
      <c r="Q21" s="159"/>
      <c r="R21" s="159"/>
      <c r="S21" s="159"/>
    </row>
    <row r="22" spans="1:19">
      <c r="A22" s="401"/>
      <c r="B22" s="402" t="s">
        <v>20</v>
      </c>
      <c r="C22" s="404">
        <v>111587</v>
      </c>
      <c r="D22" s="404">
        <v>6959</v>
      </c>
      <c r="E22" s="401"/>
      <c r="F22" s="405">
        <v>85751</v>
      </c>
      <c r="G22" s="405">
        <v>65712</v>
      </c>
      <c r="H22" s="159"/>
      <c r="I22" s="159"/>
      <c r="J22" s="159"/>
      <c r="K22" s="159"/>
      <c r="L22" s="159"/>
      <c r="M22" s="159"/>
      <c r="N22" s="159"/>
      <c r="O22" s="159"/>
      <c r="P22" s="159"/>
      <c r="Q22" s="159"/>
      <c r="R22" s="159"/>
      <c r="S22" s="159"/>
    </row>
    <row r="23" spans="1:19">
      <c r="A23" s="401"/>
      <c r="B23" s="402" t="s">
        <v>18</v>
      </c>
      <c r="C23" s="404">
        <v>116155</v>
      </c>
      <c r="D23" s="404">
        <v>9654</v>
      </c>
      <c r="E23" s="401"/>
      <c r="F23" s="405">
        <v>85751</v>
      </c>
      <c r="G23" s="405">
        <v>65712</v>
      </c>
      <c r="H23" s="159"/>
      <c r="I23" s="159"/>
      <c r="J23" s="159"/>
      <c r="K23" s="159"/>
      <c r="L23" s="159"/>
      <c r="M23" s="159"/>
      <c r="N23" s="159"/>
      <c r="O23" s="159"/>
      <c r="P23" s="159"/>
      <c r="Q23" s="159"/>
      <c r="R23" s="159"/>
      <c r="S23" s="159"/>
    </row>
    <row r="24" spans="1:19" s="356" customFormat="1">
      <c r="B24" s="399" t="s">
        <v>19</v>
      </c>
      <c r="D24" s="406">
        <v>4894</v>
      </c>
      <c r="E24" s="406">
        <v>116283</v>
      </c>
      <c r="F24" s="424">
        <v>85751</v>
      </c>
      <c r="G24" s="424">
        <v>65712</v>
      </c>
    </row>
    <row r="25" spans="1:19">
      <c r="A25" s="401"/>
      <c r="B25" s="408" t="s">
        <v>57</v>
      </c>
      <c r="C25" s="409">
        <v>65712</v>
      </c>
      <c r="D25" s="410">
        <v>118</v>
      </c>
      <c r="E25" s="401"/>
      <c r="F25" s="405">
        <v>85751</v>
      </c>
      <c r="G25" s="405">
        <v>65712</v>
      </c>
      <c r="H25" s="159"/>
      <c r="I25" s="159"/>
      <c r="J25" s="159"/>
      <c r="K25" s="159"/>
      <c r="L25" s="159"/>
      <c r="M25" s="159"/>
      <c r="N25" s="159"/>
      <c r="O25" s="159"/>
      <c r="P25" s="159"/>
      <c r="Q25" s="159"/>
      <c r="R25" s="159"/>
      <c r="S25" s="159"/>
    </row>
    <row r="26" spans="1:19">
      <c r="A26" s="401"/>
      <c r="B26" s="408" t="s">
        <v>53</v>
      </c>
      <c r="C26" s="412">
        <v>85751</v>
      </c>
      <c r="D26" s="412">
        <v>760</v>
      </c>
      <c r="E26" s="401"/>
      <c r="F26" s="405">
        <v>85751</v>
      </c>
      <c r="G26" s="405">
        <v>65712</v>
      </c>
      <c r="H26" s="159"/>
      <c r="I26" s="159"/>
      <c r="J26" s="159"/>
      <c r="K26" s="159"/>
      <c r="L26" s="159"/>
      <c r="M26" s="159"/>
      <c r="N26" s="159"/>
      <c r="O26" s="159"/>
      <c r="P26" s="159"/>
      <c r="Q26" s="159"/>
      <c r="R26" s="159"/>
      <c r="S26" s="159"/>
    </row>
    <row r="27" spans="1:19">
      <c r="A27" s="159"/>
      <c r="B27" s="46"/>
      <c r="C27" s="159"/>
      <c r="D27" s="159"/>
      <c r="E27" s="159"/>
      <c r="F27" s="159"/>
      <c r="G27" s="159"/>
      <c r="H27" s="159"/>
      <c r="I27" s="159"/>
      <c r="J27" s="159"/>
      <c r="K27" s="159"/>
      <c r="L27" s="159"/>
      <c r="M27" s="159"/>
      <c r="N27" s="159"/>
      <c r="O27" s="159"/>
      <c r="P27" s="159"/>
      <c r="Q27" s="159"/>
      <c r="R27" s="159"/>
      <c r="S27" s="159"/>
    </row>
    <row r="28" spans="1:19">
      <c r="A28" s="712" t="s">
        <v>524</v>
      </c>
      <c r="B28" s="712"/>
      <c r="C28" s="712"/>
      <c r="D28" s="712"/>
      <c r="E28" s="712"/>
      <c r="F28" s="712"/>
      <c r="G28" s="712"/>
      <c r="H28" s="712"/>
      <c r="I28" s="159"/>
      <c r="J28" s="159"/>
      <c r="K28" s="159"/>
      <c r="L28" s="159"/>
      <c r="M28" s="159"/>
      <c r="N28" s="159"/>
      <c r="O28" s="159"/>
      <c r="P28" s="159"/>
      <c r="Q28" s="159"/>
      <c r="R28" s="159"/>
      <c r="S28" s="159"/>
    </row>
    <row r="29" spans="1:19">
      <c r="A29" s="711" t="s">
        <v>65</v>
      </c>
      <c r="B29" s="711"/>
      <c r="C29" s="711"/>
      <c r="D29" s="711"/>
      <c r="E29" s="711"/>
      <c r="F29" s="711"/>
      <c r="G29" s="711"/>
      <c r="H29" s="711"/>
      <c r="I29" s="159"/>
      <c r="J29" s="159"/>
      <c r="K29" s="159"/>
      <c r="L29" s="159"/>
      <c r="M29" s="159"/>
      <c r="N29" s="159"/>
      <c r="O29" s="159"/>
      <c r="P29" s="159"/>
      <c r="Q29" s="159"/>
      <c r="R29" s="159"/>
      <c r="S29" s="159"/>
    </row>
    <row r="31" spans="1:19" s="67" customFormat="1">
      <c r="A31" s="710" t="s">
        <v>406</v>
      </c>
      <c r="B31" s="710"/>
      <c r="C31" s="710"/>
      <c r="D31" s="710"/>
      <c r="E31" s="710"/>
      <c r="F31" s="710"/>
      <c r="G31" s="710"/>
      <c r="H31" s="710"/>
    </row>
    <row r="32" spans="1:19">
      <c r="A32" s="159"/>
      <c r="B32" s="159"/>
      <c r="C32" s="159"/>
      <c r="D32" s="159"/>
      <c r="E32" s="159"/>
      <c r="F32" s="159"/>
      <c r="G32" s="159"/>
      <c r="H32" s="159"/>
      <c r="I32" s="4"/>
      <c r="J32" s="4"/>
      <c r="K32" s="5"/>
      <c r="L32" s="5"/>
      <c r="M32" s="5"/>
      <c r="N32" s="5"/>
      <c r="O32" s="4"/>
      <c r="P32" s="4"/>
      <c r="Q32" s="4"/>
      <c r="R32" s="4"/>
      <c r="S32" s="4"/>
    </row>
    <row r="33" spans="1:19" ht="36">
      <c r="A33" s="159"/>
      <c r="B33" s="159"/>
      <c r="C33" s="65" t="s">
        <v>97</v>
      </c>
      <c r="D33" s="65" t="s">
        <v>46</v>
      </c>
      <c r="E33" s="11"/>
      <c r="F33" s="12"/>
      <c r="G33" s="159"/>
      <c r="H33" s="159"/>
      <c r="I33" s="4"/>
      <c r="J33" s="4"/>
      <c r="K33" s="5"/>
      <c r="L33" s="5"/>
      <c r="M33" s="5"/>
      <c r="N33" s="5"/>
      <c r="O33" s="4"/>
      <c r="P33" s="4"/>
      <c r="Q33" s="4"/>
      <c r="R33" s="4"/>
      <c r="S33" s="4"/>
    </row>
    <row r="34" spans="1:19">
      <c r="A34" s="159"/>
      <c r="B34" s="18">
        <v>2015</v>
      </c>
      <c r="C34" s="171">
        <v>101661</v>
      </c>
      <c r="D34" s="171">
        <v>2787</v>
      </c>
      <c r="E34" s="3"/>
      <c r="F34" s="3"/>
      <c r="G34" s="159"/>
      <c r="H34" s="159"/>
      <c r="I34" s="159"/>
      <c r="J34" s="159"/>
      <c r="K34" s="10"/>
      <c r="L34" s="10"/>
      <c r="M34" s="10"/>
      <c r="N34" s="10"/>
      <c r="O34" s="159"/>
      <c r="P34" s="159"/>
      <c r="Q34" s="159"/>
      <c r="R34" s="159"/>
      <c r="S34" s="159"/>
    </row>
    <row r="35" spans="1:19">
      <c r="A35" s="159"/>
      <c r="B35" s="19">
        <v>2016</v>
      </c>
      <c r="C35" s="171">
        <v>106985</v>
      </c>
      <c r="D35" s="171">
        <v>3573</v>
      </c>
      <c r="E35" s="3"/>
      <c r="F35" s="3"/>
      <c r="G35" s="159"/>
      <c r="H35" s="159"/>
      <c r="I35" s="159"/>
      <c r="J35" s="159"/>
      <c r="K35" s="10"/>
      <c r="L35" s="10"/>
      <c r="M35" s="10"/>
      <c r="N35" s="10"/>
      <c r="O35" s="159"/>
      <c r="P35" s="159"/>
      <c r="Q35" s="159"/>
      <c r="R35" s="159"/>
      <c r="S35" s="159"/>
    </row>
    <row r="36" spans="1:19">
      <c r="A36" s="159"/>
      <c r="B36" s="19">
        <v>2017</v>
      </c>
      <c r="C36" s="171">
        <v>114732</v>
      </c>
      <c r="D36" s="171">
        <v>5081</v>
      </c>
      <c r="E36" s="3"/>
      <c r="F36" s="3"/>
      <c r="G36" s="159"/>
      <c r="H36" s="159"/>
      <c r="I36" s="159"/>
      <c r="J36" s="159"/>
      <c r="K36" s="10"/>
      <c r="L36" s="10"/>
      <c r="M36" s="10"/>
      <c r="N36" s="10"/>
      <c r="O36" s="159"/>
      <c r="P36" s="159"/>
      <c r="Q36" s="159"/>
      <c r="R36" s="159"/>
      <c r="S36" s="159"/>
    </row>
    <row r="37" spans="1:19">
      <c r="A37" s="159"/>
      <c r="B37" s="19">
        <v>2018</v>
      </c>
      <c r="C37" s="171">
        <v>112288</v>
      </c>
      <c r="D37" s="171">
        <v>3704</v>
      </c>
      <c r="E37" s="3"/>
      <c r="F37" s="3"/>
      <c r="G37" s="159"/>
      <c r="H37" s="159"/>
      <c r="I37" s="159"/>
      <c r="J37" s="159"/>
      <c r="K37" s="10"/>
      <c r="L37" s="10"/>
      <c r="M37" s="10"/>
      <c r="N37" s="10"/>
      <c r="O37" s="159"/>
      <c r="P37" s="159"/>
      <c r="Q37" s="159"/>
      <c r="R37" s="159"/>
      <c r="S37" s="159"/>
    </row>
    <row r="38" spans="1:19">
      <c r="A38" s="159"/>
      <c r="B38" s="19">
        <v>2019</v>
      </c>
      <c r="C38" s="162">
        <v>116283</v>
      </c>
      <c r="D38" s="162">
        <v>4894</v>
      </c>
      <c r="E38" s="3"/>
      <c r="F38" s="3"/>
      <c r="G38" s="159"/>
      <c r="H38" s="159"/>
      <c r="I38" s="159"/>
      <c r="J38" s="159"/>
      <c r="K38" s="10"/>
      <c r="L38" s="10"/>
      <c r="M38" s="10"/>
      <c r="N38" s="10"/>
      <c r="O38" s="159"/>
      <c r="P38" s="159"/>
      <c r="Q38" s="159"/>
      <c r="R38" s="159"/>
      <c r="S38" s="159"/>
    </row>
    <row r="39" spans="1:19">
      <c r="A39" s="4"/>
      <c r="B39" s="4"/>
      <c r="C39" s="4"/>
      <c r="D39" s="4"/>
      <c r="E39" s="4"/>
      <c r="F39" s="4"/>
      <c r="G39" s="4"/>
      <c r="H39" s="4"/>
      <c r="I39" s="159"/>
      <c r="J39" s="159"/>
      <c r="K39" s="159"/>
      <c r="L39" s="159"/>
      <c r="M39" s="159"/>
      <c r="N39" s="159"/>
      <c r="O39" s="159"/>
      <c r="P39" s="159"/>
      <c r="Q39" s="159"/>
      <c r="R39" s="159"/>
      <c r="S39" s="159"/>
    </row>
    <row r="40" spans="1:19">
      <c r="A40" s="712" t="s">
        <v>525</v>
      </c>
      <c r="B40" s="712"/>
      <c r="C40" s="712"/>
      <c r="D40" s="712"/>
      <c r="E40" s="712"/>
      <c r="F40" s="712"/>
      <c r="G40" s="712"/>
      <c r="H40" s="712"/>
      <c r="I40" s="159"/>
      <c r="J40" s="159"/>
      <c r="K40" s="159"/>
      <c r="L40" s="159"/>
      <c r="M40" s="159"/>
      <c r="N40" s="159"/>
      <c r="O40" s="159"/>
      <c r="P40" s="159"/>
      <c r="Q40" s="159"/>
      <c r="R40" s="159"/>
      <c r="S40" s="159"/>
    </row>
    <row r="41" spans="1:19">
      <c r="A41" s="711" t="s">
        <v>65</v>
      </c>
      <c r="B41" s="711"/>
      <c r="C41" s="711"/>
      <c r="D41" s="711"/>
      <c r="E41" s="711"/>
      <c r="F41" s="711"/>
      <c r="G41" s="711"/>
      <c r="H41" s="711"/>
      <c r="I41" s="159"/>
      <c r="J41" s="159"/>
      <c r="K41" s="159"/>
      <c r="L41" s="159"/>
      <c r="M41" s="159"/>
      <c r="N41" s="159"/>
      <c r="O41" s="159"/>
      <c r="P41" s="159"/>
      <c r="Q41" s="159"/>
      <c r="R41" s="159"/>
      <c r="S41" s="159"/>
    </row>
    <row r="42" spans="1:19">
      <c r="A42" s="4"/>
      <c r="B42" s="4"/>
      <c r="C42" s="4"/>
      <c r="D42" s="4"/>
      <c r="E42" s="4"/>
      <c r="F42" s="4"/>
      <c r="G42" s="4"/>
      <c r="H42" s="4"/>
      <c r="I42" s="159"/>
      <c r="J42" s="17"/>
      <c r="K42" s="17"/>
      <c r="L42" s="17"/>
      <c r="M42" s="17"/>
      <c r="N42" s="17"/>
      <c r="O42" s="17"/>
      <c r="P42" s="159"/>
      <c r="Q42" s="159"/>
      <c r="R42" s="159"/>
      <c r="S42" s="159"/>
    </row>
    <row r="43" spans="1:19" s="67" customFormat="1">
      <c r="A43" s="710" t="s">
        <v>526</v>
      </c>
      <c r="B43" s="710"/>
      <c r="C43" s="710"/>
      <c r="D43" s="710"/>
      <c r="E43" s="710"/>
      <c r="F43" s="710"/>
      <c r="G43" s="710"/>
      <c r="H43" s="710"/>
    </row>
    <row r="44" spans="1:19">
      <c r="A44" s="159"/>
      <c r="B44" s="159"/>
      <c r="C44" s="159"/>
      <c r="D44" s="159"/>
      <c r="E44" s="159"/>
      <c r="F44" s="159"/>
      <c r="G44" s="159"/>
      <c r="H44" s="159"/>
      <c r="I44" s="4"/>
      <c r="J44" s="4"/>
      <c r="K44" s="5"/>
      <c r="L44" s="5"/>
      <c r="M44" s="5"/>
      <c r="N44" s="5"/>
      <c r="O44" s="4"/>
      <c r="P44" s="4"/>
      <c r="Q44" s="4"/>
      <c r="R44" s="4"/>
      <c r="S44" s="4"/>
    </row>
    <row r="45" spans="1:19" ht="43.5">
      <c r="A45" s="159"/>
      <c r="B45" s="159"/>
      <c r="C45" s="65" t="s">
        <v>97</v>
      </c>
      <c r="D45" s="65" t="s">
        <v>46</v>
      </c>
      <c r="E45" s="11" t="s">
        <v>600</v>
      </c>
      <c r="F45" s="12"/>
      <c r="G45" s="159"/>
      <c r="H45" s="159"/>
      <c r="I45" s="4"/>
      <c r="J45" s="4"/>
      <c r="K45" s="5"/>
      <c r="L45" s="5"/>
      <c r="M45" s="5"/>
      <c r="N45" s="5"/>
      <c r="O45" s="4"/>
      <c r="P45" s="4"/>
      <c r="Q45" s="4"/>
      <c r="R45" s="4"/>
      <c r="S45" s="4"/>
    </row>
    <row r="46" spans="1:19">
      <c r="B46" s="365" t="s">
        <v>329</v>
      </c>
      <c r="C46" s="186">
        <v>54792</v>
      </c>
      <c r="D46" s="186">
        <v>4915</v>
      </c>
      <c r="E46" s="162">
        <v>115527</v>
      </c>
    </row>
    <row r="47" spans="1:19">
      <c r="B47" s="365" t="s">
        <v>319</v>
      </c>
      <c r="C47" s="186">
        <v>69375</v>
      </c>
      <c r="D47" s="186">
        <v>9080</v>
      </c>
      <c r="E47" s="380">
        <v>115527</v>
      </c>
    </row>
    <row r="48" spans="1:19">
      <c r="B48" s="365" t="s">
        <v>300</v>
      </c>
      <c r="C48" s="186">
        <v>71903</v>
      </c>
      <c r="D48" s="186">
        <v>6631</v>
      </c>
      <c r="E48" s="380">
        <v>115527</v>
      </c>
    </row>
    <row r="49" spans="2:5">
      <c r="B49" s="365" t="s">
        <v>317</v>
      </c>
      <c r="C49" s="186">
        <v>77043</v>
      </c>
      <c r="D49" s="186">
        <v>17915</v>
      </c>
      <c r="E49" s="380">
        <v>115527</v>
      </c>
    </row>
    <row r="50" spans="2:5">
      <c r="B50" s="365" t="s">
        <v>328</v>
      </c>
      <c r="C50" s="223">
        <v>80000</v>
      </c>
      <c r="D50" s="223">
        <v>17149</v>
      </c>
      <c r="E50" s="380">
        <v>115527</v>
      </c>
    </row>
    <row r="51" spans="2:5">
      <c r="B51" s="365" t="s">
        <v>292</v>
      </c>
      <c r="C51" s="186">
        <v>87027</v>
      </c>
      <c r="D51" s="186">
        <v>10634</v>
      </c>
      <c r="E51" s="380">
        <v>115527</v>
      </c>
    </row>
    <row r="52" spans="2:5">
      <c r="B52" s="365" t="s">
        <v>318</v>
      </c>
      <c r="C52" s="223">
        <v>88073</v>
      </c>
      <c r="D52" s="223">
        <v>8282</v>
      </c>
      <c r="E52" s="380">
        <v>115527</v>
      </c>
    </row>
    <row r="53" spans="2:5">
      <c r="B53" s="365" t="s">
        <v>312</v>
      </c>
      <c r="C53" s="186">
        <v>91219</v>
      </c>
      <c r="D53" s="186">
        <v>16235</v>
      </c>
      <c r="E53" s="380">
        <v>115527</v>
      </c>
    </row>
    <row r="54" spans="2:5">
      <c r="B54" s="365" t="s">
        <v>294</v>
      </c>
      <c r="C54" s="186">
        <v>95446</v>
      </c>
      <c r="D54" s="186">
        <v>8753</v>
      </c>
      <c r="E54" s="380">
        <v>115527</v>
      </c>
    </row>
    <row r="55" spans="2:5">
      <c r="B55" s="365" t="s">
        <v>315</v>
      </c>
      <c r="C55" s="186">
        <v>96545</v>
      </c>
      <c r="D55" s="186">
        <v>7864</v>
      </c>
      <c r="E55" s="380">
        <v>115527</v>
      </c>
    </row>
    <row r="56" spans="2:5">
      <c r="B56" s="365" t="s">
        <v>324</v>
      </c>
      <c r="C56" s="186">
        <v>96602</v>
      </c>
      <c r="D56" s="186">
        <v>15901</v>
      </c>
      <c r="E56" s="380">
        <v>115527</v>
      </c>
    </row>
    <row r="57" spans="2:5">
      <c r="B57" s="365" t="s">
        <v>307</v>
      </c>
      <c r="C57" s="186">
        <v>97003</v>
      </c>
      <c r="D57" s="186">
        <v>8878</v>
      </c>
      <c r="E57" s="380">
        <v>115527</v>
      </c>
    </row>
    <row r="58" spans="2:5">
      <c r="B58" s="365" t="s">
        <v>320</v>
      </c>
      <c r="C58" s="186">
        <v>102408</v>
      </c>
      <c r="D58" s="186">
        <v>2933</v>
      </c>
      <c r="E58" s="380">
        <v>115527</v>
      </c>
    </row>
    <row r="59" spans="2:5">
      <c r="B59" s="365" t="s">
        <v>321</v>
      </c>
      <c r="C59" s="223">
        <v>105316</v>
      </c>
      <c r="D59" s="223">
        <v>9955</v>
      </c>
      <c r="E59" s="380">
        <v>115527</v>
      </c>
    </row>
    <row r="60" spans="2:5">
      <c r="B60" s="365" t="s">
        <v>297</v>
      </c>
      <c r="C60" s="223">
        <v>105500</v>
      </c>
      <c r="D60" s="223">
        <v>12774</v>
      </c>
      <c r="E60" s="380">
        <v>115527</v>
      </c>
    </row>
    <row r="61" spans="2:5">
      <c r="B61" s="365" t="s">
        <v>305</v>
      </c>
      <c r="C61" s="186">
        <v>106892</v>
      </c>
      <c r="D61" s="186">
        <v>5368</v>
      </c>
      <c r="E61" s="380">
        <v>115527</v>
      </c>
    </row>
    <row r="62" spans="2:5">
      <c r="B62" s="365" t="s">
        <v>323</v>
      </c>
      <c r="C62" s="186">
        <v>110664</v>
      </c>
      <c r="D62" s="186">
        <v>16466</v>
      </c>
      <c r="E62" s="380">
        <v>115527</v>
      </c>
    </row>
    <row r="63" spans="2:5">
      <c r="B63" s="365" t="s">
        <v>325</v>
      </c>
      <c r="C63" s="186">
        <v>111026</v>
      </c>
      <c r="D63" s="186">
        <v>7988</v>
      </c>
      <c r="E63" s="380">
        <v>115527</v>
      </c>
    </row>
    <row r="64" spans="2:5">
      <c r="B64" s="365" t="s">
        <v>326</v>
      </c>
      <c r="C64" s="223">
        <v>113957</v>
      </c>
      <c r="D64" s="223">
        <v>7715</v>
      </c>
      <c r="E64" s="380">
        <v>115527</v>
      </c>
    </row>
    <row r="65" spans="2:5">
      <c r="B65" s="365" t="s">
        <v>299</v>
      </c>
      <c r="C65" s="223">
        <v>125655</v>
      </c>
      <c r="D65" s="223">
        <v>18251</v>
      </c>
      <c r="E65" s="380">
        <v>115527</v>
      </c>
    </row>
    <row r="66" spans="2:5">
      <c r="B66" s="365" t="s">
        <v>303</v>
      </c>
      <c r="C66" s="223">
        <v>126658</v>
      </c>
      <c r="D66" s="223">
        <v>6090</v>
      </c>
      <c r="E66" s="380">
        <v>115527</v>
      </c>
    </row>
    <row r="67" spans="2:5">
      <c r="B67" s="365" t="s">
        <v>302</v>
      </c>
      <c r="C67" s="223">
        <v>128071</v>
      </c>
      <c r="D67" s="223">
        <v>13637</v>
      </c>
      <c r="E67" s="380">
        <v>115527</v>
      </c>
    </row>
    <row r="68" spans="2:5">
      <c r="B68" s="365" t="s">
        <v>314</v>
      </c>
      <c r="C68" s="223">
        <v>128438</v>
      </c>
      <c r="D68" s="223">
        <v>8612</v>
      </c>
      <c r="E68" s="380">
        <v>115527</v>
      </c>
    </row>
    <row r="69" spans="2:5">
      <c r="B69" s="365" t="s">
        <v>301</v>
      </c>
      <c r="C69" s="186">
        <v>136016</v>
      </c>
      <c r="D69" s="186">
        <v>19661</v>
      </c>
      <c r="E69" s="380">
        <v>115527</v>
      </c>
    </row>
    <row r="70" spans="2:5">
      <c r="B70" s="365" t="s">
        <v>308</v>
      </c>
      <c r="C70" s="186">
        <v>137099</v>
      </c>
      <c r="D70" s="186">
        <v>18436</v>
      </c>
      <c r="E70" s="380">
        <v>115527</v>
      </c>
    </row>
    <row r="71" spans="2:5">
      <c r="B71" s="365" t="s">
        <v>293</v>
      </c>
      <c r="C71" s="223">
        <v>138750</v>
      </c>
      <c r="D71" s="223">
        <v>20418</v>
      </c>
      <c r="E71" s="380">
        <v>115527</v>
      </c>
    </row>
    <row r="72" spans="2:5">
      <c r="B72" s="365" t="s">
        <v>304</v>
      </c>
      <c r="C72" s="186">
        <v>141196</v>
      </c>
      <c r="D72" s="186">
        <v>18117</v>
      </c>
      <c r="E72" s="380">
        <v>115527</v>
      </c>
    </row>
    <row r="73" spans="2:5">
      <c r="B73" s="365" t="s">
        <v>322</v>
      </c>
      <c r="C73" s="223">
        <v>142459</v>
      </c>
      <c r="D73" s="223">
        <v>8508</v>
      </c>
      <c r="E73" s="380">
        <v>115527</v>
      </c>
    </row>
    <row r="74" spans="2:5">
      <c r="B74" s="365" t="s">
        <v>313</v>
      </c>
      <c r="C74" s="186">
        <v>145292</v>
      </c>
      <c r="D74" s="186">
        <v>10875</v>
      </c>
      <c r="E74" s="380">
        <v>115527</v>
      </c>
    </row>
    <row r="75" spans="2:5">
      <c r="B75" s="365" t="s">
        <v>309</v>
      </c>
      <c r="C75" s="186">
        <v>146157</v>
      </c>
      <c r="D75" s="186">
        <v>10601</v>
      </c>
      <c r="E75" s="380">
        <v>115527</v>
      </c>
    </row>
    <row r="76" spans="2:5">
      <c r="B76" s="365" t="s">
        <v>327</v>
      </c>
      <c r="C76" s="186">
        <v>149129</v>
      </c>
      <c r="D76" s="186">
        <v>13919</v>
      </c>
      <c r="E76" s="380">
        <v>115527</v>
      </c>
    </row>
    <row r="77" spans="2:5">
      <c r="B77" s="365" t="s">
        <v>19</v>
      </c>
      <c r="C77" s="186">
        <v>151776</v>
      </c>
      <c r="D77" s="186">
        <v>10023</v>
      </c>
      <c r="E77" s="380">
        <v>115527</v>
      </c>
    </row>
    <row r="78" spans="2:5">
      <c r="B78" s="365" t="s">
        <v>310</v>
      </c>
      <c r="C78" s="186">
        <v>151875</v>
      </c>
      <c r="D78" s="186">
        <v>27949</v>
      </c>
      <c r="E78" s="380">
        <v>115527</v>
      </c>
    </row>
    <row r="79" spans="2:5">
      <c r="B79" s="365" t="s">
        <v>306</v>
      </c>
      <c r="C79" s="186">
        <v>158000</v>
      </c>
      <c r="D79" s="186">
        <v>18981</v>
      </c>
      <c r="E79" s="380">
        <v>115527</v>
      </c>
    </row>
    <row r="80" spans="2:5">
      <c r="B80" s="365" t="s">
        <v>298</v>
      </c>
      <c r="C80" s="223">
        <v>167500</v>
      </c>
      <c r="D80" s="223">
        <v>25779</v>
      </c>
      <c r="E80" s="380">
        <v>115527</v>
      </c>
    </row>
    <row r="81" spans="2:5">
      <c r="B81" s="365" t="s">
        <v>296</v>
      </c>
      <c r="C81" s="186">
        <v>189297</v>
      </c>
      <c r="D81" s="186">
        <v>30747</v>
      </c>
      <c r="E81" s="380">
        <v>115527</v>
      </c>
    </row>
    <row r="82" spans="2:5">
      <c r="B82" s="365" t="s">
        <v>295</v>
      </c>
      <c r="C82" s="186">
        <v>192321</v>
      </c>
      <c r="D82" s="186">
        <v>14326</v>
      </c>
      <c r="E82" s="380">
        <v>115527</v>
      </c>
    </row>
    <row r="83" spans="2:5">
      <c r="B83" s="365" t="s">
        <v>311</v>
      </c>
      <c r="C83" s="186">
        <v>196296</v>
      </c>
      <c r="D83" s="186">
        <v>23744</v>
      </c>
      <c r="E83" s="380">
        <v>115527</v>
      </c>
    </row>
    <row r="84" spans="2:5">
      <c r="B84" s="365" t="s">
        <v>316</v>
      </c>
      <c r="C84" s="186">
        <v>241667</v>
      </c>
      <c r="D84" s="186">
        <v>41290</v>
      </c>
      <c r="E84" s="380">
        <v>115527</v>
      </c>
    </row>
    <row r="85" spans="2:5" s="215" customFormat="1">
      <c r="B85" s="222"/>
      <c r="C85" s="223"/>
      <c r="D85" s="223"/>
    </row>
    <row r="117" spans="1:8">
      <c r="A117" s="203" t="s">
        <v>524</v>
      </c>
    </row>
    <row r="118" spans="1:8">
      <c r="A118" s="711" t="s">
        <v>65</v>
      </c>
      <c r="B118" s="711"/>
      <c r="C118" s="711"/>
      <c r="D118" s="711"/>
      <c r="E118" s="711"/>
      <c r="F118" s="711"/>
      <c r="G118" s="711"/>
      <c r="H118" s="711"/>
    </row>
  </sheetData>
  <sortState ref="B46:D84">
    <sortCondition ref="C46:C84"/>
  </sortState>
  <mergeCells count="8">
    <mergeCell ref="A118:H118"/>
    <mergeCell ref="A43:H43"/>
    <mergeCell ref="A41:H41"/>
    <mergeCell ref="A1:H1"/>
    <mergeCell ref="A28:H28"/>
    <mergeCell ref="A29:H29"/>
    <mergeCell ref="A31:H31"/>
    <mergeCell ref="A40:H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70" zoomScaleNormal="70" workbookViewId="0">
      <selection activeCell="A13" sqref="A13"/>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67" customFormat="1">
      <c r="A1" s="710" t="s">
        <v>443</v>
      </c>
      <c r="B1" s="710"/>
      <c r="C1" s="710"/>
      <c r="D1" s="710"/>
      <c r="E1" s="710"/>
      <c r="F1" s="710"/>
      <c r="G1" s="710"/>
      <c r="H1" s="710"/>
      <c r="J1" s="191"/>
      <c r="K1" s="191"/>
      <c r="L1" s="191"/>
      <c r="M1" s="191"/>
      <c r="N1" s="191"/>
      <c r="O1" s="191"/>
    </row>
    <row r="2" spans="1:15">
      <c r="A2" s="177"/>
      <c r="B2" s="177"/>
      <c r="D2" s="177"/>
      <c r="E2" s="177"/>
      <c r="F2" s="177"/>
      <c r="G2" s="177"/>
      <c r="H2" s="177"/>
      <c r="I2" s="159"/>
      <c r="J2" s="159"/>
      <c r="K2" s="159"/>
      <c r="L2" s="159"/>
      <c r="M2" s="159"/>
      <c r="N2" s="159"/>
      <c r="O2" s="159"/>
    </row>
    <row r="3" spans="1:15" ht="24.5">
      <c r="A3" s="159"/>
      <c r="B3" s="416"/>
      <c r="C3" s="415" t="s">
        <v>284</v>
      </c>
      <c r="D3" s="417" t="s">
        <v>46</v>
      </c>
      <c r="E3" s="414" t="s">
        <v>70</v>
      </c>
      <c r="F3" s="414" t="s">
        <v>601</v>
      </c>
      <c r="G3" s="159"/>
      <c r="H3" s="159"/>
      <c r="I3" s="159"/>
      <c r="J3" s="159"/>
      <c r="K3" s="159"/>
      <c r="L3" s="159"/>
      <c r="M3" s="159"/>
      <c r="N3" s="159"/>
      <c r="O3" s="159"/>
    </row>
    <row r="4" spans="1:15">
      <c r="A4" s="159"/>
      <c r="B4" s="686" t="s">
        <v>18</v>
      </c>
      <c r="C4" s="687">
        <v>0.13553594490000001</v>
      </c>
      <c r="D4" s="418" t="s">
        <v>102</v>
      </c>
      <c r="E4" s="414"/>
      <c r="F4" s="419">
        <v>0.19</v>
      </c>
      <c r="G4" s="159"/>
      <c r="H4" s="159"/>
      <c r="I4" s="159"/>
      <c r="J4" s="159"/>
      <c r="K4" s="159"/>
      <c r="L4" s="159"/>
      <c r="M4" s="159"/>
      <c r="N4" s="159"/>
      <c r="O4" s="159"/>
    </row>
    <row r="5" spans="1:15" s="665" customFormat="1">
      <c r="B5" s="413" t="s">
        <v>19</v>
      </c>
      <c r="C5" s="680"/>
      <c r="D5" s="340" t="s">
        <v>105</v>
      </c>
      <c r="E5" s="680">
        <v>0.1385342551</v>
      </c>
      <c r="F5" s="311">
        <v>0.19</v>
      </c>
    </row>
    <row r="6" spans="1:15">
      <c r="A6" s="159"/>
      <c r="B6" s="686" t="s">
        <v>27</v>
      </c>
      <c r="C6" s="687">
        <v>0.13930187460000001</v>
      </c>
      <c r="D6" s="418" t="s">
        <v>105</v>
      </c>
      <c r="E6" s="414"/>
      <c r="F6" s="419">
        <v>0.19</v>
      </c>
      <c r="G6" s="159"/>
      <c r="H6" s="159"/>
      <c r="I6" s="159"/>
      <c r="J6" s="159"/>
      <c r="K6" s="159"/>
      <c r="L6" s="159"/>
      <c r="M6" s="159"/>
      <c r="N6" s="159"/>
      <c r="O6" s="159"/>
    </row>
    <row r="7" spans="1:15">
      <c r="A7" s="159"/>
      <c r="B7" s="686" t="s">
        <v>26</v>
      </c>
      <c r="C7" s="687">
        <v>0.14153445578999999</v>
      </c>
      <c r="D7" s="418" t="s">
        <v>105</v>
      </c>
      <c r="E7" s="414"/>
      <c r="F7" s="419">
        <v>0.19</v>
      </c>
      <c r="G7" s="159"/>
      <c r="H7" s="159"/>
      <c r="I7" s="159"/>
      <c r="J7" s="159"/>
      <c r="K7" s="159"/>
      <c r="L7" s="159"/>
      <c r="M7" s="159"/>
      <c r="N7" s="159"/>
      <c r="O7" s="159"/>
    </row>
    <row r="8" spans="1:15">
      <c r="A8" s="159"/>
      <c r="B8" s="686" t="s">
        <v>21</v>
      </c>
      <c r="C8" s="687">
        <v>0.14162754304</v>
      </c>
      <c r="D8" s="420" t="s">
        <v>105</v>
      </c>
      <c r="E8" s="414"/>
      <c r="F8" s="419">
        <v>0.19</v>
      </c>
      <c r="G8" s="159"/>
      <c r="H8" s="159"/>
      <c r="I8" s="159"/>
      <c r="J8" s="159"/>
      <c r="K8" s="159"/>
      <c r="L8" s="159"/>
      <c r="M8" s="159"/>
      <c r="N8" s="159"/>
      <c r="O8" s="159"/>
    </row>
    <row r="9" spans="1:15">
      <c r="A9" s="159"/>
      <c r="B9" s="686" t="s">
        <v>22</v>
      </c>
      <c r="C9" s="687">
        <v>0.14280635076000001</v>
      </c>
      <c r="D9" s="418" t="s">
        <v>98</v>
      </c>
      <c r="E9" s="414"/>
      <c r="F9" s="419">
        <v>0.19</v>
      </c>
      <c r="G9" s="159"/>
      <c r="H9" s="159"/>
      <c r="I9" s="159"/>
      <c r="J9" s="159"/>
      <c r="K9" s="159"/>
      <c r="L9" s="159"/>
      <c r="M9" s="159"/>
      <c r="N9" s="159"/>
      <c r="O9" s="159"/>
    </row>
    <row r="10" spans="1:15">
      <c r="A10" s="159"/>
      <c r="B10" s="686" t="s">
        <v>20</v>
      </c>
      <c r="C10" s="687">
        <v>0.14720072195</v>
      </c>
      <c r="D10" s="420" t="s">
        <v>101</v>
      </c>
      <c r="E10" s="414"/>
      <c r="F10" s="419">
        <v>0.19</v>
      </c>
      <c r="G10" s="159"/>
      <c r="H10" s="159"/>
      <c r="I10" s="159"/>
      <c r="J10" s="159"/>
      <c r="K10" s="159"/>
      <c r="L10" s="159"/>
      <c r="M10" s="159"/>
      <c r="N10" s="159"/>
      <c r="O10" s="159"/>
    </row>
    <row r="11" spans="1:15">
      <c r="A11" s="159"/>
      <c r="B11" s="686" t="s">
        <v>34</v>
      </c>
      <c r="C11" s="687">
        <v>0.16485344938000002</v>
      </c>
      <c r="D11" s="418" t="s">
        <v>106</v>
      </c>
      <c r="E11" s="414"/>
      <c r="F11" s="419">
        <v>0.19</v>
      </c>
      <c r="G11" s="159"/>
      <c r="H11" s="159"/>
      <c r="I11" s="159"/>
      <c r="J11" s="159"/>
      <c r="K11" s="159"/>
      <c r="L11" s="159"/>
      <c r="M11" s="159"/>
      <c r="N11" s="159"/>
      <c r="O11" s="159"/>
    </row>
    <row r="12" spans="1:15">
      <c r="A12" s="159"/>
      <c r="B12" s="686" t="s">
        <v>25</v>
      </c>
      <c r="C12" s="687">
        <v>0.17056929659</v>
      </c>
      <c r="D12" s="420" t="s">
        <v>103</v>
      </c>
      <c r="E12" s="414"/>
      <c r="F12" s="419">
        <v>0.19</v>
      </c>
      <c r="G12" s="159"/>
      <c r="H12" s="159"/>
      <c r="I12" s="159"/>
      <c r="J12" s="159"/>
      <c r="K12" s="159"/>
      <c r="L12" s="159"/>
      <c r="M12" s="159"/>
      <c r="N12" s="159"/>
      <c r="O12" s="159"/>
    </row>
    <row r="13" spans="1:15">
      <c r="A13" s="159"/>
      <c r="B13" s="686" t="s">
        <v>29</v>
      </c>
      <c r="C13" s="687">
        <v>0.17180856518999998</v>
      </c>
      <c r="D13" s="418" t="s">
        <v>103</v>
      </c>
      <c r="E13" s="414"/>
      <c r="F13" s="419">
        <v>0.19</v>
      </c>
      <c r="G13" s="159"/>
      <c r="H13" s="159"/>
      <c r="I13" s="159"/>
      <c r="J13" s="159"/>
      <c r="K13" s="159"/>
      <c r="L13" s="159"/>
      <c r="M13" s="159"/>
      <c r="N13" s="159"/>
      <c r="O13" s="159"/>
    </row>
    <row r="14" spans="1:15">
      <c r="A14" s="159"/>
      <c r="B14" s="686" t="s">
        <v>24</v>
      </c>
      <c r="C14" s="687">
        <v>0.1806347724</v>
      </c>
      <c r="D14" s="418" t="s">
        <v>602</v>
      </c>
      <c r="E14" s="414"/>
      <c r="F14" s="419">
        <v>0.19</v>
      </c>
      <c r="G14" s="159"/>
      <c r="H14" s="159"/>
      <c r="I14" s="159"/>
      <c r="J14" s="159"/>
      <c r="K14" s="159"/>
      <c r="L14" s="159"/>
      <c r="M14" s="159"/>
      <c r="N14" s="159"/>
      <c r="O14" s="159"/>
    </row>
    <row r="15" spans="1:15">
      <c r="A15" s="159"/>
      <c r="B15" s="686" t="s">
        <v>30</v>
      </c>
      <c r="C15" s="687">
        <v>0.18181075301999999</v>
      </c>
      <c r="D15" s="420" t="s">
        <v>602</v>
      </c>
      <c r="E15" s="414"/>
      <c r="F15" s="419">
        <v>0.19</v>
      </c>
      <c r="G15" s="159"/>
      <c r="H15" s="159"/>
      <c r="I15" s="159"/>
      <c r="J15" s="159"/>
      <c r="K15" s="159"/>
      <c r="L15" s="159"/>
      <c r="M15" s="159"/>
      <c r="N15" s="159"/>
      <c r="O15" s="159"/>
    </row>
    <row r="16" spans="1:15">
      <c r="A16" s="159"/>
      <c r="B16" s="686" t="s">
        <v>32</v>
      </c>
      <c r="C16" s="687">
        <v>0.18308577693</v>
      </c>
      <c r="D16" s="418" t="s">
        <v>602</v>
      </c>
      <c r="E16" s="414"/>
      <c r="F16" s="419">
        <v>0.19</v>
      </c>
      <c r="G16" s="159"/>
      <c r="H16" s="159"/>
      <c r="I16" s="159"/>
      <c r="J16" s="159"/>
      <c r="K16" s="159"/>
      <c r="L16" s="159"/>
      <c r="M16" s="159"/>
      <c r="N16" s="159"/>
      <c r="O16" s="159"/>
    </row>
    <row r="17" spans="1:19">
      <c r="A17" s="159"/>
      <c r="B17" s="686" t="s">
        <v>31</v>
      </c>
      <c r="C17" s="687">
        <v>0.19370698132</v>
      </c>
      <c r="D17" s="420" t="s">
        <v>99</v>
      </c>
      <c r="E17" s="414"/>
      <c r="F17" s="419">
        <v>0.19</v>
      </c>
      <c r="G17" s="159"/>
      <c r="H17" s="159"/>
      <c r="I17" s="159"/>
      <c r="J17" s="159"/>
      <c r="K17" s="159"/>
      <c r="L17" s="159"/>
      <c r="M17" s="159"/>
      <c r="N17" s="159"/>
      <c r="O17" s="159"/>
      <c r="P17" s="159"/>
      <c r="Q17" s="159"/>
      <c r="R17" s="159"/>
      <c r="S17" s="159"/>
    </row>
    <row r="18" spans="1:19">
      <c r="A18" s="159"/>
      <c r="B18" s="686" t="s">
        <v>23</v>
      </c>
      <c r="C18" s="687">
        <v>0.19535095163000002</v>
      </c>
      <c r="D18" s="420" t="s">
        <v>603</v>
      </c>
      <c r="E18" s="414"/>
      <c r="F18" s="419">
        <v>0.19</v>
      </c>
      <c r="G18" s="159"/>
      <c r="H18" s="159"/>
      <c r="I18" s="159"/>
      <c r="J18" s="159"/>
      <c r="K18" s="159"/>
      <c r="L18" s="159"/>
      <c r="M18" s="159"/>
      <c r="N18" s="159"/>
      <c r="O18" s="159"/>
      <c r="P18" s="159"/>
      <c r="Q18" s="159"/>
      <c r="R18" s="159"/>
      <c r="S18" s="159"/>
    </row>
    <row r="19" spans="1:19">
      <c r="A19" s="159"/>
      <c r="B19" s="686" t="s">
        <v>28</v>
      </c>
      <c r="C19" s="687">
        <v>0.20591247243000002</v>
      </c>
      <c r="D19" s="420" t="s">
        <v>604</v>
      </c>
      <c r="E19" s="414"/>
      <c r="F19" s="419">
        <v>0.19</v>
      </c>
      <c r="G19" s="159"/>
      <c r="H19" s="159"/>
      <c r="I19" s="159"/>
      <c r="J19" s="159"/>
      <c r="K19" s="159"/>
      <c r="L19" s="159"/>
      <c r="M19" s="159"/>
      <c r="N19" s="159"/>
      <c r="O19" s="159"/>
      <c r="P19" s="159"/>
      <c r="Q19" s="159"/>
      <c r="R19" s="159"/>
      <c r="S19" s="159"/>
    </row>
    <row r="20" spans="1:19">
      <c r="A20" s="159"/>
      <c r="B20" s="686" t="s">
        <v>38</v>
      </c>
      <c r="C20" s="687">
        <v>0.20844871146999999</v>
      </c>
      <c r="D20" s="418" t="s">
        <v>100</v>
      </c>
      <c r="E20" s="414"/>
      <c r="F20" s="419">
        <v>0.19</v>
      </c>
      <c r="G20" s="159"/>
      <c r="H20" s="159"/>
      <c r="I20" s="159"/>
      <c r="J20" s="159"/>
      <c r="K20" s="159"/>
      <c r="L20" s="159"/>
      <c r="M20" s="159"/>
      <c r="N20" s="159"/>
      <c r="O20" s="159"/>
      <c r="P20" s="159"/>
      <c r="Q20" s="159"/>
      <c r="R20" s="159"/>
      <c r="S20" s="159"/>
    </row>
    <row r="21" spans="1:19">
      <c r="A21" s="159"/>
      <c r="B21" s="686" t="s">
        <v>35</v>
      </c>
      <c r="C21" s="687">
        <v>0.21206187985</v>
      </c>
      <c r="D21" s="418" t="s">
        <v>605</v>
      </c>
      <c r="E21" s="414"/>
      <c r="F21" s="419">
        <v>0.19</v>
      </c>
      <c r="G21" s="159"/>
      <c r="H21" s="159"/>
      <c r="I21" s="159"/>
      <c r="J21" s="159"/>
      <c r="K21" s="159"/>
      <c r="L21" s="159"/>
      <c r="M21" s="159"/>
      <c r="N21" s="159"/>
      <c r="O21" s="159"/>
      <c r="P21" s="159"/>
      <c r="Q21" s="159"/>
      <c r="R21" s="159"/>
      <c r="S21" s="159"/>
    </row>
    <row r="22" spans="1:19">
      <c r="A22" s="159"/>
      <c r="B22" s="686" t="s">
        <v>36</v>
      </c>
      <c r="C22" s="687">
        <v>0.22015802784000002</v>
      </c>
      <c r="D22" s="420" t="s">
        <v>606</v>
      </c>
      <c r="E22" s="414"/>
      <c r="F22" s="419">
        <v>0.19</v>
      </c>
      <c r="G22" s="159"/>
      <c r="H22" s="159"/>
      <c r="I22" s="159"/>
      <c r="J22" s="159"/>
      <c r="K22" s="159"/>
      <c r="L22" s="159"/>
      <c r="M22" s="159"/>
      <c r="N22" s="159"/>
      <c r="O22" s="159"/>
      <c r="P22" s="159"/>
      <c r="Q22" s="159"/>
      <c r="R22" s="159"/>
      <c r="S22" s="159"/>
    </row>
    <row r="23" spans="1:19">
      <c r="A23" s="159"/>
      <c r="B23" s="686" t="s">
        <v>33</v>
      </c>
      <c r="C23" s="687">
        <v>0.25126403166</v>
      </c>
      <c r="D23" s="418" t="s">
        <v>607</v>
      </c>
      <c r="E23" s="414"/>
      <c r="F23" s="419">
        <v>0.19</v>
      </c>
      <c r="G23" s="159"/>
      <c r="H23" s="159"/>
      <c r="I23" s="159"/>
      <c r="J23" s="159"/>
      <c r="K23" s="159"/>
      <c r="L23" s="159"/>
      <c r="M23" s="159"/>
      <c r="N23" s="159"/>
      <c r="O23" s="159"/>
      <c r="P23" s="159"/>
      <c r="Q23" s="159"/>
      <c r="R23" s="159"/>
      <c r="S23" s="159"/>
    </row>
    <row r="24" spans="1:19">
      <c r="A24" s="159"/>
      <c r="B24" s="686" t="s">
        <v>37</v>
      </c>
      <c r="C24" s="687">
        <v>0.25300676363000002</v>
      </c>
      <c r="D24" s="420" t="s">
        <v>607</v>
      </c>
      <c r="E24" s="414"/>
      <c r="F24" s="419">
        <v>0.19</v>
      </c>
      <c r="G24" s="159"/>
      <c r="H24" s="159"/>
      <c r="I24" s="159"/>
      <c r="J24" s="159"/>
      <c r="K24" s="159"/>
      <c r="L24" s="159"/>
      <c r="M24" s="159"/>
      <c r="N24" s="159"/>
      <c r="O24" s="159"/>
      <c r="P24" s="159"/>
      <c r="Q24" s="159"/>
      <c r="R24" s="159"/>
      <c r="S24" s="159"/>
    </row>
    <row r="25" spans="1:19">
      <c r="A25" s="159"/>
      <c r="B25" s="684" t="s">
        <v>53</v>
      </c>
      <c r="C25" s="685">
        <v>0.19</v>
      </c>
      <c r="D25" s="421"/>
      <c r="E25" s="422"/>
      <c r="F25" s="414"/>
      <c r="G25" s="159"/>
      <c r="H25" s="159"/>
      <c r="I25" s="159"/>
      <c r="J25" s="159"/>
      <c r="K25" s="159"/>
      <c r="L25" s="159"/>
      <c r="M25" s="159"/>
      <c r="N25" s="159"/>
      <c r="O25" s="159"/>
      <c r="P25" s="159"/>
      <c r="Q25" s="159"/>
      <c r="R25" s="159"/>
      <c r="S25" s="159"/>
    </row>
    <row r="26" spans="1:19">
      <c r="A26" s="159"/>
      <c r="D26" s="423"/>
      <c r="E26" s="414"/>
      <c r="F26" s="414"/>
      <c r="G26" s="159"/>
      <c r="H26" s="159"/>
      <c r="I26" s="159"/>
      <c r="J26" s="159"/>
      <c r="K26" s="159"/>
      <c r="L26" s="159"/>
      <c r="M26" s="159"/>
      <c r="N26" s="159"/>
      <c r="O26" s="159"/>
      <c r="P26" s="159"/>
      <c r="Q26" s="159"/>
      <c r="R26" s="159"/>
      <c r="S26" s="159"/>
    </row>
    <row r="27" spans="1:19">
      <c r="A27" s="177"/>
      <c r="B27" s="177"/>
      <c r="C27" s="177"/>
      <c r="D27" s="177"/>
      <c r="E27" s="177"/>
      <c r="F27" s="177"/>
      <c r="G27" s="177"/>
      <c r="H27" s="177"/>
      <c r="I27" s="159"/>
      <c r="J27" s="159"/>
      <c r="K27" s="159"/>
      <c r="L27" s="159"/>
      <c r="M27" s="159"/>
      <c r="N27" s="159"/>
      <c r="O27" s="159"/>
      <c r="P27" s="159"/>
      <c r="Q27" s="159"/>
      <c r="R27" s="159"/>
      <c r="S27" s="159"/>
    </row>
    <row r="28" spans="1:19" ht="14.25" customHeight="1">
      <c r="A28" s="711" t="s">
        <v>527</v>
      </c>
      <c r="B28" s="711"/>
      <c r="C28" s="711"/>
      <c r="D28" s="711"/>
      <c r="E28" s="711"/>
      <c r="F28" s="711"/>
      <c r="G28" s="711"/>
      <c r="H28" s="711"/>
      <c r="I28" s="159"/>
      <c r="J28" s="159"/>
      <c r="K28" s="159"/>
      <c r="L28" s="159"/>
      <c r="M28" s="159"/>
      <c r="N28" s="159"/>
      <c r="O28" s="159"/>
      <c r="P28" s="159"/>
      <c r="Q28" s="159"/>
      <c r="R28" s="159"/>
      <c r="S28" s="159"/>
    </row>
    <row r="29" spans="1:19" s="4" customFormat="1" ht="25.5" customHeight="1">
      <c r="A29" s="718" t="s">
        <v>528</v>
      </c>
      <c r="B29" s="718"/>
      <c r="C29" s="718"/>
      <c r="D29" s="718"/>
      <c r="E29" s="718"/>
      <c r="F29" s="718"/>
      <c r="G29" s="718"/>
      <c r="H29" s="718"/>
    </row>
    <row r="30" spans="1:19">
      <c r="A30" s="177"/>
      <c r="B30" s="177"/>
      <c r="C30" s="177"/>
      <c r="D30" s="177"/>
      <c r="E30" s="177"/>
      <c r="F30" s="177"/>
      <c r="G30" s="177"/>
      <c r="H30" s="177"/>
      <c r="I30" s="159"/>
      <c r="J30" s="159"/>
      <c r="K30" s="159"/>
      <c r="L30" s="159"/>
      <c r="M30" s="159"/>
      <c r="N30" s="159"/>
      <c r="O30" s="159"/>
      <c r="P30" s="159"/>
      <c r="Q30" s="159"/>
      <c r="R30" s="159"/>
      <c r="S30" s="159"/>
    </row>
    <row r="31" spans="1:19" s="67" customFormat="1">
      <c r="A31" s="710" t="s">
        <v>458</v>
      </c>
      <c r="B31" s="710"/>
      <c r="C31" s="710"/>
      <c r="D31" s="710"/>
      <c r="E31" s="710"/>
      <c r="F31" s="710"/>
      <c r="G31" s="710"/>
      <c r="H31" s="710"/>
    </row>
    <row r="32" spans="1:19">
      <c r="A32" s="159"/>
      <c r="B32" s="159"/>
      <c r="C32" s="159"/>
      <c r="D32" s="159"/>
      <c r="E32" s="159"/>
      <c r="F32" s="159"/>
      <c r="G32" s="159"/>
      <c r="H32" s="159"/>
      <c r="I32" s="4"/>
      <c r="J32" s="4"/>
      <c r="K32" s="5"/>
      <c r="L32" s="5"/>
      <c r="M32" s="5"/>
      <c r="N32" s="5"/>
      <c r="O32" s="4"/>
      <c r="P32" s="4"/>
      <c r="Q32" s="4"/>
      <c r="R32" s="4"/>
      <c r="S32" s="4"/>
    </row>
    <row r="33" spans="1:19" ht="36">
      <c r="A33" s="159"/>
      <c r="B33" s="159"/>
      <c r="C33" s="63" t="s">
        <v>107</v>
      </c>
      <c r="D33" s="65" t="s">
        <v>46</v>
      </c>
      <c r="E33" s="11"/>
      <c r="F33" s="12"/>
      <c r="G33" s="159"/>
      <c r="H33" s="159"/>
      <c r="I33" s="4"/>
      <c r="J33" s="4"/>
      <c r="K33" s="5"/>
      <c r="L33" s="5"/>
      <c r="M33" s="5"/>
      <c r="N33" s="5"/>
      <c r="O33" s="4"/>
      <c r="P33" s="4"/>
      <c r="Q33" s="4"/>
      <c r="R33" s="4"/>
      <c r="S33" s="4"/>
    </row>
    <row r="34" spans="1:19">
      <c r="A34" s="159"/>
      <c r="B34" s="117">
        <v>2015</v>
      </c>
      <c r="C34" s="128">
        <v>0.17</v>
      </c>
      <c r="D34" s="129" t="s">
        <v>104</v>
      </c>
      <c r="E34" s="3"/>
      <c r="F34" s="3"/>
      <c r="G34" s="159"/>
      <c r="H34" s="159"/>
      <c r="I34" s="159"/>
      <c r="J34" s="159"/>
      <c r="K34" s="10"/>
      <c r="L34" s="10"/>
      <c r="M34" s="10"/>
      <c r="N34" s="10"/>
      <c r="O34" s="159"/>
      <c r="P34" s="159"/>
      <c r="Q34" s="159"/>
      <c r="R34" s="159"/>
      <c r="S34" s="159"/>
    </row>
    <row r="35" spans="1:19">
      <c r="A35" s="159"/>
      <c r="B35" s="117">
        <v>2016</v>
      </c>
      <c r="C35" s="128">
        <v>0.17</v>
      </c>
      <c r="D35" s="129" t="s">
        <v>104</v>
      </c>
      <c r="E35" s="3"/>
      <c r="F35" s="3"/>
      <c r="G35" s="159"/>
      <c r="H35" s="159"/>
      <c r="I35" s="159"/>
      <c r="J35" s="159"/>
      <c r="K35" s="10"/>
      <c r="L35" s="10"/>
      <c r="M35" s="10"/>
      <c r="N35" s="10"/>
      <c r="O35" s="159"/>
      <c r="P35" s="159"/>
      <c r="Q35" s="159"/>
      <c r="R35" s="159"/>
      <c r="S35" s="159"/>
    </row>
    <row r="36" spans="1:19">
      <c r="A36" s="159"/>
      <c r="B36" s="117">
        <v>2017</v>
      </c>
      <c r="C36" s="128">
        <v>0.17</v>
      </c>
      <c r="D36" s="129" t="s">
        <v>103</v>
      </c>
      <c r="E36" s="3"/>
      <c r="F36" s="3"/>
      <c r="G36" s="159"/>
      <c r="H36" s="159"/>
      <c r="I36" s="159"/>
      <c r="J36" s="159"/>
      <c r="K36" s="10"/>
      <c r="L36" s="10"/>
      <c r="M36" s="10"/>
      <c r="N36" s="10"/>
      <c r="O36" s="159"/>
      <c r="P36" s="159"/>
      <c r="Q36" s="159"/>
      <c r="R36" s="159"/>
      <c r="S36" s="159"/>
    </row>
    <row r="37" spans="1:19">
      <c r="A37" s="159"/>
      <c r="B37" s="117">
        <v>2018</v>
      </c>
      <c r="C37" s="128">
        <v>0.17</v>
      </c>
      <c r="D37" s="130" t="s">
        <v>103</v>
      </c>
      <c r="E37" s="3"/>
      <c r="F37" s="3"/>
      <c r="G37" s="159"/>
      <c r="H37" s="159"/>
      <c r="I37" s="159"/>
      <c r="J37" s="159"/>
      <c r="K37" s="10"/>
      <c r="L37" s="10"/>
      <c r="M37" s="10"/>
      <c r="N37" s="10"/>
      <c r="O37" s="159"/>
      <c r="P37" s="159"/>
      <c r="Q37" s="159"/>
      <c r="R37" s="159"/>
      <c r="S37" s="159"/>
    </row>
    <row r="38" spans="1:19">
      <c r="A38" s="159"/>
      <c r="B38" s="117">
        <v>2019</v>
      </c>
      <c r="C38" s="128">
        <v>0.17</v>
      </c>
      <c r="D38" s="130" t="s">
        <v>330</v>
      </c>
      <c r="E38" s="3"/>
      <c r="F38" s="3"/>
      <c r="G38" s="159"/>
      <c r="H38" s="159"/>
      <c r="I38" s="159"/>
      <c r="J38" s="159"/>
      <c r="K38" s="10"/>
      <c r="L38" s="10"/>
      <c r="M38" s="10"/>
      <c r="N38" s="10"/>
      <c r="O38" s="159"/>
      <c r="P38" s="159"/>
      <c r="Q38" s="159"/>
      <c r="R38" s="159"/>
      <c r="S38" s="159"/>
    </row>
    <row r="39" spans="1:19">
      <c r="A39" s="4"/>
      <c r="B39" s="117">
        <v>2020</v>
      </c>
      <c r="C39" s="128">
        <v>0.16</v>
      </c>
      <c r="D39" s="130" t="s">
        <v>608</v>
      </c>
      <c r="E39" s="4"/>
      <c r="F39" s="4"/>
      <c r="G39" s="4"/>
      <c r="H39" s="4"/>
      <c r="I39" s="159"/>
      <c r="J39" s="159"/>
      <c r="K39" s="159"/>
      <c r="L39" s="159"/>
      <c r="M39" s="159"/>
      <c r="N39" s="159"/>
      <c r="O39" s="159"/>
      <c r="P39" s="159"/>
      <c r="Q39" s="159"/>
      <c r="R39" s="159"/>
      <c r="S39" s="159"/>
    </row>
    <row r="40" spans="1:19" s="4" customFormat="1">
      <c r="B40" s="147"/>
      <c r="C40" s="128"/>
      <c r="D40" s="130"/>
    </row>
    <row r="41" spans="1:19" s="4" customFormat="1" ht="14.25" customHeight="1">
      <c r="A41" s="711" t="s">
        <v>529</v>
      </c>
      <c r="B41" s="711"/>
      <c r="C41" s="711"/>
      <c r="D41" s="711"/>
      <c r="E41" s="711"/>
      <c r="F41" s="711"/>
      <c r="G41" s="711"/>
      <c r="H41" s="711"/>
    </row>
    <row r="42" spans="1:19" s="4" customFormat="1" ht="66.75" customHeight="1">
      <c r="A42" s="718" t="s">
        <v>530</v>
      </c>
      <c r="B42" s="718"/>
      <c r="C42" s="718"/>
      <c r="D42" s="718"/>
      <c r="E42" s="718"/>
      <c r="F42" s="718"/>
      <c r="G42" s="718"/>
      <c r="H42" s="718"/>
    </row>
    <row r="43" spans="1:19">
      <c r="A43" s="177"/>
      <c r="B43" s="177"/>
      <c r="C43" s="177"/>
      <c r="D43" s="177"/>
      <c r="E43" s="177"/>
      <c r="F43" s="177"/>
      <c r="G43" s="177"/>
      <c r="H43" s="177"/>
      <c r="I43" s="159"/>
      <c r="J43" s="159"/>
      <c r="K43" s="159"/>
      <c r="L43" s="159"/>
      <c r="M43" s="159"/>
      <c r="N43" s="159"/>
      <c r="O43" s="159"/>
      <c r="P43" s="159"/>
      <c r="Q43" s="159"/>
      <c r="R43" s="159"/>
      <c r="S43" s="15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6" zoomScaleNormal="86" workbookViewId="0">
      <selection activeCell="I52" sqref="I52"/>
    </sheetView>
  </sheetViews>
  <sheetFormatPr defaultColWidth="8.81640625" defaultRowHeight="14.5"/>
  <cols>
    <col min="2" max="2" width="14.1796875" customWidth="1"/>
    <col min="3" max="3" width="11.26953125" customWidth="1"/>
    <col min="4" max="7" width="11.81640625" bestFit="1" customWidth="1"/>
  </cols>
  <sheetData>
    <row r="1" spans="1:8" s="137" customFormat="1">
      <c r="A1" s="192" t="s">
        <v>531</v>
      </c>
      <c r="B1" s="193"/>
      <c r="C1" s="193"/>
      <c r="D1" s="193"/>
      <c r="E1" s="193"/>
      <c r="F1" s="193"/>
      <c r="G1" s="193"/>
      <c r="H1" s="193"/>
    </row>
    <row r="2" spans="1:8" s="159" customFormat="1">
      <c r="A2" s="179"/>
      <c r="B2" s="179"/>
      <c r="C2" s="179"/>
      <c r="D2" s="179"/>
      <c r="E2" s="179"/>
      <c r="F2" s="179"/>
      <c r="G2" s="179"/>
      <c r="H2" s="179"/>
    </row>
    <row r="3" spans="1:8" s="159" customFormat="1">
      <c r="B3" s="427"/>
      <c r="C3" s="428">
        <v>2018</v>
      </c>
      <c r="D3" s="428" t="s">
        <v>70</v>
      </c>
      <c r="E3" s="427" t="s">
        <v>609</v>
      </c>
      <c r="F3" s="428" t="s">
        <v>610</v>
      </c>
      <c r="G3" s="68"/>
      <c r="H3" s="20"/>
    </row>
    <row r="4" spans="1:8" s="159" customFormat="1">
      <c r="B4" s="429" t="s">
        <v>20</v>
      </c>
      <c r="C4" s="430">
        <v>5.1999999999999998E-2</v>
      </c>
      <c r="D4" s="432"/>
      <c r="E4" s="431">
        <v>0.115</v>
      </c>
      <c r="F4" s="430">
        <v>8.6999999999999994E-2</v>
      </c>
      <c r="G4" s="27"/>
      <c r="H4" s="27"/>
    </row>
    <row r="5" spans="1:8" s="159" customFormat="1">
      <c r="B5" s="429" t="s">
        <v>18</v>
      </c>
      <c r="C5" s="430">
        <v>5.2999999999999999E-2</v>
      </c>
      <c r="D5" s="430"/>
      <c r="E5" s="431">
        <v>0.115</v>
      </c>
      <c r="F5" s="430">
        <v>8.6999999999999994E-2</v>
      </c>
      <c r="G5" s="27"/>
      <c r="H5" s="27"/>
    </row>
    <row r="6" spans="1:8" s="356" customFormat="1">
      <c r="B6" s="366" t="s">
        <v>19</v>
      </c>
      <c r="D6" s="433">
        <v>5.2999999999999999E-2</v>
      </c>
      <c r="E6" s="378">
        <v>0.115</v>
      </c>
      <c r="F6" s="433">
        <v>8.6999999999999994E-2</v>
      </c>
      <c r="G6" s="426"/>
      <c r="H6" s="434"/>
    </row>
    <row r="7" spans="1:8" s="159" customFormat="1">
      <c r="B7" s="429" t="s">
        <v>21</v>
      </c>
      <c r="C7" s="430">
        <v>6.4000000000000001E-2</v>
      </c>
      <c r="D7" s="430"/>
      <c r="E7" s="431">
        <v>0.115</v>
      </c>
      <c r="F7" s="430">
        <v>8.6999999999999994E-2</v>
      </c>
      <c r="G7" s="27"/>
      <c r="H7" s="27"/>
    </row>
    <row r="8" spans="1:8" s="159" customFormat="1">
      <c r="B8" s="429" t="s">
        <v>23</v>
      </c>
      <c r="C8" s="430">
        <v>6.5000000000000002E-2</v>
      </c>
      <c r="D8" s="430"/>
      <c r="E8" s="431">
        <v>0.115</v>
      </c>
      <c r="F8" s="430">
        <v>8.6999999999999994E-2</v>
      </c>
      <c r="G8" s="27"/>
      <c r="H8" s="27"/>
    </row>
    <row r="9" spans="1:8" s="159" customFormat="1">
      <c r="B9" s="429" t="s">
        <v>24</v>
      </c>
      <c r="C9" s="430">
        <v>7.0999999999999994E-2</v>
      </c>
      <c r="D9" s="430"/>
      <c r="E9" s="431">
        <v>0.115</v>
      </c>
      <c r="F9" s="430">
        <v>8.6999999999999994E-2</v>
      </c>
      <c r="G9" s="27"/>
      <c r="H9" s="27"/>
    </row>
    <row r="10" spans="1:8" s="159" customFormat="1">
      <c r="B10" s="429" t="s">
        <v>25</v>
      </c>
      <c r="C10" s="430">
        <v>7.2999999999999995E-2</v>
      </c>
      <c r="D10" s="430"/>
      <c r="E10" s="431">
        <v>0.115</v>
      </c>
      <c r="F10" s="430">
        <v>8.6999999999999994E-2</v>
      </c>
      <c r="G10" s="27"/>
      <c r="H10" s="27"/>
    </row>
    <row r="11" spans="1:8" s="159" customFormat="1">
      <c r="B11" s="429" t="s">
        <v>22</v>
      </c>
      <c r="C11" s="430">
        <v>7.4999999999999997E-2</v>
      </c>
      <c r="D11" s="433"/>
      <c r="E11" s="431">
        <v>0.115</v>
      </c>
      <c r="F11" s="430">
        <v>8.6999999999999994E-2</v>
      </c>
      <c r="G11" s="27"/>
      <c r="H11" s="27"/>
    </row>
    <row r="12" spans="1:8" s="159" customFormat="1">
      <c r="B12" s="429" t="s">
        <v>26</v>
      </c>
      <c r="C12" s="430">
        <v>7.8E-2</v>
      </c>
      <c r="D12" s="430"/>
      <c r="E12" s="431">
        <v>0.115</v>
      </c>
      <c r="F12" s="430">
        <v>8.6999999999999994E-2</v>
      </c>
      <c r="G12" s="72"/>
      <c r="H12" s="27"/>
    </row>
    <row r="13" spans="1:8" s="159" customFormat="1">
      <c r="B13" s="429" t="s">
        <v>28</v>
      </c>
      <c r="C13" s="430">
        <v>8.2000000000000003E-2</v>
      </c>
      <c r="D13" s="430"/>
      <c r="E13" s="431">
        <v>0.115</v>
      </c>
      <c r="F13" s="430">
        <v>8.6999999999999994E-2</v>
      </c>
      <c r="G13" s="27"/>
      <c r="H13" s="27"/>
    </row>
    <row r="14" spans="1:8" s="159" customFormat="1">
      <c r="B14" s="429" t="s">
        <v>27</v>
      </c>
      <c r="C14" s="430">
        <v>8.2000000000000003E-2</v>
      </c>
      <c r="D14" s="430"/>
      <c r="E14" s="431">
        <v>0.115</v>
      </c>
      <c r="F14" s="430">
        <v>8.6999999999999994E-2</v>
      </c>
      <c r="G14" s="27"/>
      <c r="H14" s="27"/>
    </row>
    <row r="15" spans="1:8" s="159" customFormat="1">
      <c r="B15" s="429" t="s">
        <v>29</v>
      </c>
      <c r="C15" s="430">
        <v>8.8999999999999996E-2</v>
      </c>
      <c r="D15" s="430"/>
      <c r="E15" s="431">
        <v>0.115</v>
      </c>
      <c r="F15" s="430">
        <v>8.6999999999999994E-2</v>
      </c>
      <c r="G15" s="71"/>
      <c r="H15" s="27"/>
    </row>
    <row r="16" spans="1:8" s="159" customFormat="1">
      <c r="B16" s="429" t="s">
        <v>30</v>
      </c>
      <c r="C16" s="430">
        <v>8.8999999999999996E-2</v>
      </c>
      <c r="D16" s="432"/>
      <c r="E16" s="431">
        <v>0.115</v>
      </c>
      <c r="F16" s="430">
        <v>8.6999999999999994E-2</v>
      </c>
      <c r="G16" s="27"/>
      <c r="H16" s="27"/>
    </row>
    <row r="17" spans="1:8" s="159" customFormat="1">
      <c r="B17" s="429" t="s">
        <v>32</v>
      </c>
      <c r="C17" s="430">
        <v>0.10299999999999999</v>
      </c>
      <c r="D17" s="430"/>
      <c r="E17" s="431">
        <v>0.115</v>
      </c>
      <c r="F17" s="430">
        <v>8.6999999999999994E-2</v>
      </c>
      <c r="G17" s="27"/>
      <c r="H17" s="27"/>
    </row>
    <row r="18" spans="1:8" s="159" customFormat="1">
      <c r="B18" s="429" t="s">
        <v>37</v>
      </c>
      <c r="C18" s="430">
        <v>0.104</v>
      </c>
      <c r="D18" s="430"/>
      <c r="E18" s="431">
        <v>0.115</v>
      </c>
      <c r="F18" s="430">
        <v>8.6999999999999994E-2</v>
      </c>
      <c r="G18" s="27"/>
      <c r="H18" s="27"/>
    </row>
    <row r="19" spans="1:8" s="159" customFormat="1">
      <c r="B19" s="429" t="s">
        <v>36</v>
      </c>
      <c r="C19" s="430">
        <v>0.109</v>
      </c>
      <c r="D19" s="430"/>
      <c r="E19" s="431">
        <v>0.115</v>
      </c>
      <c r="F19" s="430">
        <v>8.6999999999999994E-2</v>
      </c>
      <c r="G19" s="27"/>
      <c r="H19" s="27"/>
    </row>
    <row r="20" spans="1:8" s="159" customFormat="1">
      <c r="B20" s="429" t="s">
        <v>34</v>
      </c>
      <c r="C20" s="430">
        <v>0.113</v>
      </c>
      <c r="D20" s="430"/>
      <c r="E20" s="431">
        <v>0.115</v>
      </c>
      <c r="F20" s="430">
        <v>8.6999999999999994E-2</v>
      </c>
      <c r="G20" s="27"/>
      <c r="H20" s="27"/>
    </row>
    <row r="21" spans="1:8" s="159" customFormat="1">
      <c r="B21" s="429" t="s">
        <v>35</v>
      </c>
      <c r="C21" s="430">
        <v>0.114</v>
      </c>
      <c r="D21" s="427"/>
      <c r="E21" s="431">
        <v>0.115</v>
      </c>
      <c r="F21" s="430">
        <v>8.6999999999999994E-2</v>
      </c>
      <c r="G21" s="27"/>
      <c r="H21" s="27"/>
    </row>
    <row r="22" spans="1:8" s="159" customFormat="1">
      <c r="B22" s="429" t="s">
        <v>31</v>
      </c>
      <c r="C22" s="430">
        <v>0.11700000000000001</v>
      </c>
      <c r="D22" s="430"/>
      <c r="E22" s="431">
        <v>0.115</v>
      </c>
      <c r="F22" s="430">
        <v>8.6999999999999994E-2</v>
      </c>
      <c r="G22" s="27"/>
      <c r="H22" s="27"/>
    </row>
    <row r="23" spans="1:8" s="159" customFormat="1">
      <c r="B23" s="429" t="s">
        <v>38</v>
      </c>
      <c r="C23" s="430">
        <v>0.126</v>
      </c>
      <c r="D23" s="430"/>
      <c r="E23" s="431">
        <v>0.115</v>
      </c>
      <c r="F23" s="430">
        <v>8.6999999999999994E-2</v>
      </c>
      <c r="G23" s="27"/>
      <c r="H23" s="27"/>
    </row>
    <row r="24" spans="1:8" s="159" customFormat="1">
      <c r="B24" s="429" t="s">
        <v>33</v>
      </c>
      <c r="C24" s="430">
        <v>0.127</v>
      </c>
      <c r="D24" s="430"/>
      <c r="E24" s="431">
        <v>0.115</v>
      </c>
      <c r="F24" s="430">
        <v>8.6999999999999994E-2</v>
      </c>
      <c r="G24" s="27"/>
      <c r="H24" s="27"/>
    </row>
    <row r="25" spans="1:8" s="215" customFormat="1">
      <c r="B25" s="435" t="s">
        <v>57</v>
      </c>
      <c r="C25" s="430">
        <v>0.115</v>
      </c>
      <c r="D25" s="430"/>
      <c r="E25" s="436"/>
      <c r="F25" s="436"/>
      <c r="G25" s="27"/>
      <c r="H25" s="27"/>
    </row>
    <row r="26" spans="1:8" s="159" customFormat="1">
      <c r="A26" s="215"/>
      <c r="B26" s="435" t="s">
        <v>53</v>
      </c>
      <c r="C26" s="430">
        <v>8.6999999999999994E-2</v>
      </c>
      <c r="D26" s="430"/>
      <c r="E26" s="436"/>
      <c r="F26" s="436"/>
    </row>
    <row r="27" spans="1:8" s="273" customFormat="1">
      <c r="B27" s="74"/>
      <c r="C27" s="251"/>
      <c r="D27" s="251"/>
      <c r="E27" s="8"/>
      <c r="F27" s="8"/>
    </row>
    <row r="28" spans="1:8" s="159" customFormat="1" ht="15" customHeight="1">
      <c r="A28" s="711" t="s">
        <v>532</v>
      </c>
      <c r="B28" s="711"/>
      <c r="C28" s="711"/>
      <c r="D28" s="711"/>
      <c r="E28" s="711"/>
      <c r="F28" s="711"/>
      <c r="G28" s="711"/>
      <c r="H28" s="711"/>
    </row>
    <row r="29" spans="1:8" s="159" customFormat="1" ht="15" customHeight="1">
      <c r="A29" s="720" t="s">
        <v>533</v>
      </c>
      <c r="B29" s="720"/>
      <c r="C29" s="720"/>
      <c r="D29" s="720"/>
      <c r="E29" s="720"/>
      <c r="F29" s="720"/>
      <c r="G29" s="720"/>
      <c r="H29" s="720"/>
    </row>
    <row r="30" spans="1:8" s="159" customFormat="1">
      <c r="A30" s="720"/>
      <c r="B30" s="720"/>
      <c r="C30" s="720"/>
      <c r="D30" s="720"/>
      <c r="E30" s="720"/>
      <c r="F30" s="720"/>
      <c r="G30" s="720"/>
      <c r="H30" s="720"/>
    </row>
    <row r="31" spans="1:8" s="159" customFormat="1">
      <c r="A31" s="720"/>
      <c r="B31" s="720"/>
      <c r="C31" s="720"/>
      <c r="D31" s="720"/>
      <c r="E31" s="720"/>
      <c r="F31" s="720"/>
      <c r="G31" s="720"/>
      <c r="H31" s="720"/>
    </row>
    <row r="32" spans="1:8" s="159" customFormat="1">
      <c r="A32" s="179"/>
      <c r="B32" s="179"/>
      <c r="C32" s="179"/>
      <c r="D32" s="179"/>
      <c r="E32" s="179"/>
      <c r="F32" s="179"/>
      <c r="G32" s="179"/>
      <c r="H32" s="179"/>
    </row>
    <row r="33" spans="1:9" s="159" customFormat="1">
      <c r="A33" s="179"/>
      <c r="B33" s="179"/>
      <c r="C33" s="179"/>
      <c r="D33" s="179"/>
      <c r="E33" s="179"/>
      <c r="F33" s="179"/>
      <c r="G33" s="179"/>
      <c r="H33" s="179"/>
    </row>
    <row r="34" spans="1:9" s="159" customFormat="1">
      <c r="A34" s="179"/>
      <c r="B34" s="179"/>
      <c r="C34" s="179"/>
      <c r="D34" s="179"/>
      <c r="E34" s="179"/>
      <c r="F34" s="179"/>
      <c r="G34" s="179"/>
      <c r="H34" s="179"/>
    </row>
    <row r="35" spans="1:9" s="159" customFormat="1" ht="15" customHeight="1">
      <c r="A35" s="179"/>
      <c r="B35" s="179"/>
      <c r="C35" s="179"/>
      <c r="D35" s="179"/>
      <c r="E35" s="179"/>
      <c r="F35" s="179"/>
      <c r="G35" s="179"/>
      <c r="H35" s="179"/>
    </row>
    <row r="36" spans="1:9" ht="15" customHeight="1">
      <c r="A36" s="159"/>
      <c r="B36" s="159"/>
      <c r="C36" s="159"/>
      <c r="D36" s="159"/>
      <c r="E36" s="159"/>
      <c r="F36" s="159"/>
      <c r="G36" s="159"/>
      <c r="H36" s="159"/>
      <c r="I36" s="159"/>
    </row>
    <row r="37" spans="1:9" s="67" customFormat="1">
      <c r="A37" s="710" t="s">
        <v>499</v>
      </c>
      <c r="B37" s="710"/>
      <c r="C37" s="710"/>
      <c r="D37" s="710"/>
      <c r="E37" s="710"/>
      <c r="F37" s="710"/>
      <c r="G37" s="710"/>
      <c r="H37" s="710"/>
    </row>
    <row r="38" spans="1:9">
      <c r="A38" s="19"/>
      <c r="B38" s="19"/>
      <c r="C38" s="19"/>
      <c r="D38" s="19"/>
      <c r="E38" s="19"/>
      <c r="F38" s="19"/>
      <c r="G38" s="19"/>
      <c r="H38" s="19"/>
      <c r="I38" s="19"/>
    </row>
    <row r="39" spans="1:9">
      <c r="A39" s="19"/>
      <c r="B39" s="437" t="s">
        <v>108</v>
      </c>
      <c r="C39" s="438">
        <v>2014</v>
      </c>
      <c r="D39" s="442">
        <v>2015</v>
      </c>
      <c r="E39" s="442">
        <v>2016</v>
      </c>
      <c r="F39" s="442">
        <v>2017</v>
      </c>
      <c r="G39" s="442">
        <v>2018</v>
      </c>
      <c r="H39" s="116"/>
      <c r="I39" s="19"/>
    </row>
    <row r="40" spans="1:9">
      <c r="A40" s="19"/>
      <c r="B40" s="439" t="s">
        <v>53</v>
      </c>
      <c r="C40" s="698">
        <v>180154</v>
      </c>
      <c r="D40" s="699">
        <v>178852</v>
      </c>
      <c r="E40" s="699">
        <v>171530</v>
      </c>
      <c r="F40" s="699">
        <v>163305</v>
      </c>
      <c r="G40" s="699">
        <v>155822</v>
      </c>
      <c r="H40" s="115"/>
      <c r="I40" s="19"/>
    </row>
    <row r="41" spans="1:9">
      <c r="A41" s="19"/>
      <c r="B41" s="441" t="s">
        <v>35</v>
      </c>
      <c r="C41" s="700">
        <v>5848</v>
      </c>
      <c r="D41" s="701">
        <v>5905</v>
      </c>
      <c r="E41" s="701">
        <v>5958</v>
      </c>
      <c r="F41" s="701">
        <v>5863</v>
      </c>
      <c r="G41" s="701">
        <v>5681</v>
      </c>
      <c r="H41" s="115"/>
      <c r="I41" s="19"/>
    </row>
    <row r="42" spans="1:9">
      <c r="A42" s="19"/>
      <c r="B42" s="441" t="s">
        <v>23</v>
      </c>
      <c r="C42" s="700">
        <v>7764</v>
      </c>
      <c r="D42" s="701">
        <v>7767</v>
      </c>
      <c r="E42" s="701">
        <v>7336</v>
      </c>
      <c r="F42" s="701">
        <v>6840</v>
      </c>
      <c r="G42" s="701">
        <v>6543</v>
      </c>
      <c r="H42" s="115"/>
      <c r="I42" s="19"/>
    </row>
    <row r="43" spans="1:9">
      <c r="A43" s="19"/>
      <c r="B43" s="441" t="s">
        <v>22</v>
      </c>
      <c r="C43" s="700">
        <v>5320</v>
      </c>
      <c r="D43" s="701">
        <v>5046</v>
      </c>
      <c r="E43" s="701">
        <v>4703</v>
      </c>
      <c r="F43" s="701">
        <v>4450</v>
      </c>
      <c r="G43" s="701">
        <v>4402</v>
      </c>
      <c r="H43" s="115"/>
      <c r="I43" s="19"/>
    </row>
    <row r="44" spans="1:9">
      <c r="A44" s="19"/>
      <c r="B44" s="441" t="s">
        <v>32</v>
      </c>
      <c r="C44" s="700">
        <v>12459</v>
      </c>
      <c r="D44" s="701">
        <v>12413</v>
      </c>
      <c r="E44" s="701">
        <v>11612</v>
      </c>
      <c r="F44" s="701">
        <v>11104</v>
      </c>
      <c r="G44" s="701">
        <v>10074</v>
      </c>
      <c r="H44" s="115"/>
      <c r="I44" s="19"/>
    </row>
    <row r="45" spans="1:9">
      <c r="A45" s="19"/>
      <c r="B45" s="441" t="s">
        <v>31</v>
      </c>
      <c r="C45" s="700">
        <v>1856</v>
      </c>
      <c r="D45" s="701">
        <v>1685</v>
      </c>
      <c r="E45" s="701">
        <v>1513</v>
      </c>
      <c r="F45" s="701">
        <v>1445</v>
      </c>
      <c r="G45" s="701">
        <v>1344</v>
      </c>
      <c r="H45" s="115"/>
      <c r="I45" s="19"/>
    </row>
    <row r="46" spans="1:9">
      <c r="A46" s="19"/>
      <c r="B46" s="441" t="s">
        <v>38</v>
      </c>
      <c r="C46" s="700">
        <v>6270</v>
      </c>
      <c r="D46" s="701">
        <v>5978</v>
      </c>
      <c r="E46" s="701">
        <v>5270</v>
      </c>
      <c r="F46" s="701">
        <v>5287</v>
      </c>
      <c r="G46" s="701">
        <v>5062</v>
      </c>
      <c r="H46" s="115"/>
      <c r="I46" s="19"/>
    </row>
    <row r="47" spans="1:9">
      <c r="A47" s="19"/>
      <c r="B47" s="441" t="s">
        <v>33</v>
      </c>
      <c r="C47" s="700">
        <v>22564</v>
      </c>
      <c r="D47" s="701">
        <v>22248</v>
      </c>
      <c r="E47" s="701">
        <v>21825</v>
      </c>
      <c r="F47" s="701">
        <v>20792</v>
      </c>
      <c r="G47" s="701">
        <v>20844</v>
      </c>
      <c r="H47" s="115"/>
      <c r="I47" s="19"/>
    </row>
    <row r="48" spans="1:9">
      <c r="A48" s="19"/>
      <c r="B48" s="441" t="s">
        <v>26</v>
      </c>
      <c r="C48" s="700">
        <v>3901</v>
      </c>
      <c r="D48" s="701">
        <v>3739</v>
      </c>
      <c r="E48" s="701">
        <v>3445</v>
      </c>
      <c r="F48" s="701">
        <v>3274</v>
      </c>
      <c r="G48" s="701">
        <v>3171</v>
      </c>
      <c r="H48" s="115"/>
      <c r="I48" s="19"/>
    </row>
    <row r="49" spans="1:9">
      <c r="A49" s="19"/>
      <c r="B49" s="441" t="s">
        <v>36</v>
      </c>
      <c r="C49" s="700">
        <v>22448</v>
      </c>
      <c r="D49" s="701">
        <v>22193</v>
      </c>
      <c r="E49" s="701">
        <v>21619</v>
      </c>
      <c r="F49" s="701">
        <v>20129</v>
      </c>
      <c r="G49" s="701">
        <v>18612</v>
      </c>
      <c r="H49" s="115"/>
      <c r="I49" s="19"/>
    </row>
    <row r="50" spans="1:9">
      <c r="A50" s="19"/>
      <c r="B50" s="441" t="s">
        <v>18</v>
      </c>
      <c r="C50" s="700">
        <v>514</v>
      </c>
      <c r="D50" s="701">
        <v>526</v>
      </c>
      <c r="E50" s="701">
        <v>495</v>
      </c>
      <c r="F50" s="701">
        <v>439</v>
      </c>
      <c r="G50" s="701">
        <v>418</v>
      </c>
      <c r="H50" s="114"/>
      <c r="I50" s="19"/>
    </row>
    <row r="51" spans="1:9">
      <c r="A51" s="19"/>
      <c r="B51" s="441" t="s">
        <v>29</v>
      </c>
      <c r="C51" s="700">
        <v>8080</v>
      </c>
      <c r="D51" s="701">
        <v>8655</v>
      </c>
      <c r="E51" s="701">
        <v>8349</v>
      </c>
      <c r="F51" s="701">
        <v>7990</v>
      </c>
      <c r="G51" s="701">
        <v>7453</v>
      </c>
      <c r="H51" s="115"/>
      <c r="I51" s="19"/>
    </row>
    <row r="52" spans="1:9">
      <c r="A52" s="19"/>
      <c r="B52" s="441" t="s">
        <v>25</v>
      </c>
      <c r="C52" s="700">
        <v>14243</v>
      </c>
      <c r="D52" s="701">
        <v>14276</v>
      </c>
      <c r="E52" s="701">
        <v>13652</v>
      </c>
      <c r="F52" s="701">
        <v>13361</v>
      </c>
      <c r="G52" s="701">
        <v>13156</v>
      </c>
      <c r="H52" s="115"/>
      <c r="I52" s="19"/>
    </row>
    <row r="53" spans="1:9">
      <c r="A53" s="19"/>
      <c r="B53" s="441" t="s">
        <v>24</v>
      </c>
      <c r="C53" s="700">
        <v>8281</v>
      </c>
      <c r="D53" s="701">
        <v>8140</v>
      </c>
      <c r="E53" s="701">
        <v>7585</v>
      </c>
      <c r="F53" s="701">
        <v>6900</v>
      </c>
      <c r="G53" s="701">
        <v>6309</v>
      </c>
      <c r="H53" s="115"/>
      <c r="I53" s="19"/>
    </row>
    <row r="54" spans="1:9" s="356" customFormat="1">
      <c r="A54" s="425"/>
      <c r="B54" s="440" t="s">
        <v>19</v>
      </c>
      <c r="C54" s="702">
        <v>2949</v>
      </c>
      <c r="D54" s="703">
        <v>3007</v>
      </c>
      <c r="E54" s="703">
        <v>2837</v>
      </c>
      <c r="F54" s="703">
        <v>2654</v>
      </c>
      <c r="G54" s="703">
        <v>2413</v>
      </c>
      <c r="H54" s="443"/>
      <c r="I54" s="425"/>
    </row>
    <row r="55" spans="1:9">
      <c r="A55" s="19"/>
      <c r="B55" s="441" t="s">
        <v>30</v>
      </c>
      <c r="C55" s="700">
        <v>20460</v>
      </c>
      <c r="D55" s="701">
        <v>20241</v>
      </c>
      <c r="E55" s="701">
        <v>19062</v>
      </c>
      <c r="F55" s="701">
        <v>18528</v>
      </c>
      <c r="G55" s="701">
        <v>17219</v>
      </c>
      <c r="H55" s="115"/>
      <c r="I55" s="19"/>
    </row>
    <row r="56" spans="1:9">
      <c r="A56" s="19"/>
      <c r="B56" s="441" t="s">
        <v>37</v>
      </c>
      <c r="C56" s="700">
        <v>17845</v>
      </c>
      <c r="D56" s="701">
        <v>17652</v>
      </c>
      <c r="E56" s="701">
        <v>17614</v>
      </c>
      <c r="F56" s="701">
        <v>16712</v>
      </c>
      <c r="G56" s="701">
        <v>16024</v>
      </c>
      <c r="H56" s="115"/>
      <c r="I56" s="19"/>
    </row>
    <row r="57" spans="1:9">
      <c r="A57" s="19"/>
      <c r="B57" s="441" t="s">
        <v>34</v>
      </c>
      <c r="C57" s="700">
        <v>1251</v>
      </c>
      <c r="D57" s="701">
        <v>1233</v>
      </c>
      <c r="E57" s="701">
        <v>1005</v>
      </c>
      <c r="F57" s="701">
        <v>1001</v>
      </c>
      <c r="G57" s="701">
        <v>919</v>
      </c>
      <c r="H57" s="115"/>
      <c r="I57" s="19"/>
    </row>
    <row r="58" spans="1:9">
      <c r="A58" s="19"/>
      <c r="B58" s="441" t="s">
        <v>20</v>
      </c>
      <c r="C58" s="700">
        <v>3618</v>
      </c>
      <c r="D58" s="701">
        <v>3471</v>
      </c>
      <c r="E58" s="701">
        <v>3307</v>
      </c>
      <c r="F58" s="701">
        <v>3023</v>
      </c>
      <c r="G58" s="701">
        <v>2796</v>
      </c>
      <c r="H58" s="115"/>
      <c r="I58" s="19"/>
    </row>
    <row r="59" spans="1:9">
      <c r="A59" s="19"/>
      <c r="B59" s="441" t="s">
        <v>21</v>
      </c>
      <c r="C59" s="700">
        <v>930</v>
      </c>
      <c r="D59" s="701">
        <v>864</v>
      </c>
      <c r="E59" s="701">
        <v>866</v>
      </c>
      <c r="F59" s="701">
        <v>789</v>
      </c>
      <c r="G59" s="701">
        <v>734</v>
      </c>
      <c r="H59" s="114"/>
      <c r="I59" s="19"/>
    </row>
    <row r="60" spans="1:9">
      <c r="A60" s="19"/>
      <c r="B60" s="441" t="s">
        <v>28</v>
      </c>
      <c r="C60" s="700">
        <v>12177</v>
      </c>
      <c r="D60" s="701">
        <v>12568</v>
      </c>
      <c r="E60" s="701">
        <v>12299</v>
      </c>
      <c r="F60" s="701">
        <v>11582</v>
      </c>
      <c r="G60" s="701">
        <v>11441</v>
      </c>
      <c r="H60" s="115"/>
      <c r="I60" s="19"/>
    </row>
    <row r="61" spans="1:9">
      <c r="A61" s="19"/>
      <c r="B61" s="441" t="s">
        <v>27</v>
      </c>
      <c r="C61" s="700">
        <v>1376</v>
      </c>
      <c r="D61" s="701">
        <v>1245</v>
      </c>
      <c r="E61" s="701">
        <v>1178</v>
      </c>
      <c r="F61" s="701">
        <v>1142</v>
      </c>
      <c r="G61" s="701">
        <v>1207</v>
      </c>
      <c r="H61" s="115"/>
      <c r="I61" s="19"/>
    </row>
    <row r="62" spans="1:9" s="356" customFormat="1">
      <c r="A62" s="425"/>
      <c r="B62" s="440" t="s">
        <v>19</v>
      </c>
      <c r="C62" s="702">
        <v>2949</v>
      </c>
      <c r="D62" s="703">
        <v>3007</v>
      </c>
      <c r="E62" s="703">
        <v>2837</v>
      </c>
      <c r="F62" s="703">
        <v>2654</v>
      </c>
      <c r="G62" s="703">
        <v>2413</v>
      </c>
      <c r="H62" s="443"/>
      <c r="I62" s="425"/>
    </row>
    <row r="63" spans="1:9" ht="14.25" customHeight="1">
      <c r="A63" s="719" t="s">
        <v>109</v>
      </c>
      <c r="B63" s="719"/>
      <c r="C63" s="719"/>
      <c r="D63" s="719"/>
      <c r="E63" s="719"/>
      <c r="F63" s="719"/>
      <c r="G63" s="719"/>
      <c r="H63" s="719"/>
      <c r="I63" s="19"/>
    </row>
    <row r="64" spans="1:9">
      <c r="A64" s="711" t="s">
        <v>450</v>
      </c>
      <c r="B64" s="711"/>
      <c r="C64" s="711"/>
      <c r="D64" s="711"/>
      <c r="E64" s="711"/>
      <c r="F64" s="711"/>
      <c r="G64" s="711"/>
      <c r="H64" s="711"/>
      <c r="I64" s="159"/>
    </row>
    <row r="66" spans="1:9" s="67" customFormat="1">
      <c r="A66" s="710" t="s">
        <v>461</v>
      </c>
      <c r="B66" s="710"/>
      <c r="C66" s="710"/>
      <c r="D66" s="710"/>
      <c r="E66" s="710"/>
      <c r="F66" s="710"/>
      <c r="G66" s="710"/>
      <c r="H66" s="710"/>
    </row>
    <row r="68" spans="1:9" ht="20.5" customHeight="1">
      <c r="A68" s="159"/>
      <c r="B68" s="445"/>
      <c r="C68" s="451" t="s">
        <v>110</v>
      </c>
      <c r="D68" s="452" t="s">
        <v>111</v>
      </c>
      <c r="E68" s="452" t="s">
        <v>112</v>
      </c>
      <c r="F68" s="453" t="s">
        <v>534</v>
      </c>
      <c r="G68" s="453" t="s">
        <v>535</v>
      </c>
      <c r="H68" s="159"/>
      <c r="I68" s="159"/>
    </row>
    <row r="69" spans="1:9">
      <c r="A69" s="159"/>
      <c r="B69" s="446" t="s">
        <v>53</v>
      </c>
      <c r="C69" s="446">
        <v>402944</v>
      </c>
      <c r="D69" s="446">
        <v>401697</v>
      </c>
      <c r="E69" s="446">
        <v>399308</v>
      </c>
      <c r="F69" s="446">
        <v>392143</v>
      </c>
      <c r="G69" s="446">
        <v>395774</v>
      </c>
      <c r="H69" s="159"/>
      <c r="I69" s="159"/>
    </row>
    <row r="70" spans="1:9">
      <c r="A70" s="159"/>
      <c r="B70" s="449" t="s">
        <v>35</v>
      </c>
      <c r="C70" s="450">
        <v>20071</v>
      </c>
      <c r="D70" s="450">
        <v>19032</v>
      </c>
      <c r="E70" s="450">
        <v>19119</v>
      </c>
      <c r="F70" s="450">
        <v>18697</v>
      </c>
      <c r="G70" s="450">
        <v>18260</v>
      </c>
      <c r="H70" s="159"/>
      <c r="I70" s="159"/>
    </row>
    <row r="71" spans="1:9">
      <c r="A71" s="159"/>
      <c r="B71" s="449" t="s">
        <v>23</v>
      </c>
      <c r="C71" s="450">
        <v>20155</v>
      </c>
      <c r="D71" s="450">
        <v>20008</v>
      </c>
      <c r="E71" s="450">
        <v>19439</v>
      </c>
      <c r="F71" s="450">
        <v>19081</v>
      </c>
      <c r="G71" s="450">
        <v>19113</v>
      </c>
      <c r="H71" s="159"/>
      <c r="I71" s="159"/>
    </row>
    <row r="72" spans="1:9">
      <c r="A72" s="159"/>
      <c r="B72" s="449" t="s">
        <v>22</v>
      </c>
      <c r="C72" s="450">
        <v>14371</v>
      </c>
      <c r="D72" s="450">
        <v>13959</v>
      </c>
      <c r="E72" s="450">
        <v>13720</v>
      </c>
      <c r="F72" s="450">
        <v>13378</v>
      </c>
      <c r="G72" s="450">
        <v>13837</v>
      </c>
      <c r="H72" s="159"/>
      <c r="I72" s="159"/>
    </row>
    <row r="73" spans="1:9">
      <c r="A73" s="159"/>
      <c r="B73" s="449" t="s">
        <v>32</v>
      </c>
      <c r="C73" s="450">
        <v>32131</v>
      </c>
      <c r="D73" s="450">
        <v>31785</v>
      </c>
      <c r="E73" s="450">
        <v>31343</v>
      </c>
      <c r="F73" s="450">
        <v>31235</v>
      </c>
      <c r="G73" s="450">
        <v>31134</v>
      </c>
      <c r="H73" s="159"/>
      <c r="I73" s="159"/>
    </row>
    <row r="74" spans="1:9">
      <c r="A74" s="159"/>
      <c r="B74" s="449" t="s">
        <v>31</v>
      </c>
      <c r="C74" s="450">
        <v>3579</v>
      </c>
      <c r="D74" s="450">
        <v>3627</v>
      </c>
      <c r="E74" s="450">
        <v>3555</v>
      </c>
      <c r="F74" s="450">
        <v>3500</v>
      </c>
      <c r="G74" s="450">
        <v>3461</v>
      </c>
      <c r="H74" s="159"/>
      <c r="I74" s="159"/>
    </row>
    <row r="75" spans="1:9">
      <c r="A75" s="159"/>
      <c r="B75" s="449" t="s">
        <v>38</v>
      </c>
      <c r="C75" s="450">
        <v>16263</v>
      </c>
      <c r="D75" s="450">
        <v>16370</v>
      </c>
      <c r="E75" s="450">
        <v>16449</v>
      </c>
      <c r="F75" s="450">
        <v>16442</v>
      </c>
      <c r="G75" s="450">
        <v>16346</v>
      </c>
      <c r="H75" s="159"/>
      <c r="I75" s="159"/>
    </row>
    <row r="76" spans="1:9">
      <c r="A76" s="159"/>
      <c r="B76" s="449" t="s">
        <v>33</v>
      </c>
      <c r="C76" s="450">
        <v>52039</v>
      </c>
      <c r="D76" s="450">
        <v>54502</v>
      </c>
      <c r="E76" s="450">
        <v>55440</v>
      </c>
      <c r="F76" s="450">
        <v>54869</v>
      </c>
      <c r="G76" s="450">
        <v>55059</v>
      </c>
      <c r="H76" s="159"/>
      <c r="I76" s="159"/>
    </row>
    <row r="77" spans="1:9">
      <c r="A77" s="159"/>
      <c r="B77" s="449" t="s">
        <v>26</v>
      </c>
      <c r="C77" s="450">
        <v>10076</v>
      </c>
      <c r="D77" s="450">
        <v>9891</v>
      </c>
      <c r="E77" s="450">
        <v>9161</v>
      </c>
      <c r="F77" s="450">
        <v>8992</v>
      </c>
      <c r="G77" s="450">
        <v>9169</v>
      </c>
      <c r="H77" s="159"/>
      <c r="I77" s="159"/>
    </row>
    <row r="78" spans="1:9">
      <c r="A78" s="159"/>
      <c r="B78" s="449" t="s">
        <v>36</v>
      </c>
      <c r="C78" s="450">
        <v>41691</v>
      </c>
      <c r="D78" s="450">
        <v>41181</v>
      </c>
      <c r="E78" s="450">
        <v>40101</v>
      </c>
      <c r="F78" s="450">
        <v>39094</v>
      </c>
      <c r="G78" s="450">
        <v>38432</v>
      </c>
      <c r="H78" s="159"/>
      <c r="I78" s="159"/>
    </row>
    <row r="79" spans="1:9">
      <c r="A79" s="159"/>
      <c r="B79" s="449" t="s">
        <v>18</v>
      </c>
      <c r="C79" s="450">
        <v>1266</v>
      </c>
      <c r="D79" s="450">
        <v>1210</v>
      </c>
      <c r="E79" s="450">
        <v>1250</v>
      </c>
      <c r="F79" s="450">
        <v>1195</v>
      </c>
      <c r="G79" s="450">
        <v>1267</v>
      </c>
      <c r="H79" s="159"/>
      <c r="I79" s="159"/>
    </row>
    <row r="80" spans="1:9">
      <c r="A80" s="159"/>
      <c r="B80" s="449" t="s">
        <v>29</v>
      </c>
      <c r="C80" s="450">
        <v>17841</v>
      </c>
      <c r="D80" s="450">
        <v>17529</v>
      </c>
      <c r="E80" s="450">
        <v>17416</v>
      </c>
      <c r="F80" s="450">
        <v>16871</v>
      </c>
      <c r="G80" s="450">
        <v>17778</v>
      </c>
      <c r="H80" s="159"/>
      <c r="I80" s="159"/>
    </row>
    <row r="81" spans="1:8">
      <c r="A81" s="159"/>
      <c r="B81" s="449" t="s">
        <v>25</v>
      </c>
      <c r="C81" s="450">
        <v>34838</v>
      </c>
      <c r="D81" s="450">
        <v>34413</v>
      </c>
      <c r="E81" s="450">
        <v>35341</v>
      </c>
      <c r="F81" s="450">
        <v>34502</v>
      </c>
      <c r="G81" s="450">
        <v>35414</v>
      </c>
      <c r="H81" s="159"/>
    </row>
    <row r="82" spans="1:8">
      <c r="A82" s="159"/>
      <c r="B82" s="449" t="s">
        <v>24</v>
      </c>
      <c r="C82" s="450">
        <v>18782</v>
      </c>
      <c r="D82" s="450">
        <v>18477</v>
      </c>
      <c r="E82" s="450">
        <v>18150</v>
      </c>
      <c r="F82" s="450">
        <v>18125</v>
      </c>
      <c r="G82" s="450">
        <v>18057</v>
      </c>
      <c r="H82" s="159"/>
    </row>
    <row r="83" spans="1:8" s="356" customFormat="1">
      <c r="B83" s="447" t="s">
        <v>19</v>
      </c>
      <c r="C83" s="448">
        <v>7059</v>
      </c>
      <c r="D83" s="448">
        <v>6963</v>
      </c>
      <c r="E83" s="448">
        <v>6994</v>
      </c>
      <c r="F83" s="448">
        <v>6923</v>
      </c>
      <c r="G83" s="448">
        <v>7261</v>
      </c>
    </row>
    <row r="84" spans="1:8">
      <c r="A84" s="159"/>
      <c r="B84" s="449" t="s">
        <v>30</v>
      </c>
      <c r="C84" s="450">
        <v>17142</v>
      </c>
      <c r="D84" s="450">
        <v>16785</v>
      </c>
      <c r="E84" s="450">
        <v>16307</v>
      </c>
      <c r="F84" s="450">
        <v>16022</v>
      </c>
      <c r="G84" s="450">
        <v>16755</v>
      </c>
      <c r="H84" s="159"/>
    </row>
    <row r="85" spans="1:8">
      <c r="A85" s="159"/>
      <c r="B85" s="449" t="s">
        <v>37</v>
      </c>
      <c r="C85" s="450">
        <v>43503</v>
      </c>
      <c r="D85" s="450">
        <v>43395</v>
      </c>
      <c r="E85" s="450">
        <v>43065</v>
      </c>
      <c r="F85" s="450">
        <v>42953</v>
      </c>
      <c r="G85" s="450">
        <v>43304</v>
      </c>
      <c r="H85" s="159"/>
    </row>
    <row r="86" spans="1:8">
      <c r="A86" s="159"/>
      <c r="B86" s="449" t="s">
        <v>34</v>
      </c>
      <c r="C86" s="450">
        <v>4049</v>
      </c>
      <c r="D86" s="450">
        <v>3885</v>
      </c>
      <c r="E86" s="450">
        <v>3861</v>
      </c>
      <c r="F86" s="450">
        <v>3786</v>
      </c>
      <c r="G86" s="450">
        <v>3933</v>
      </c>
      <c r="H86" s="159"/>
    </row>
    <row r="87" spans="1:8">
      <c r="A87" s="159"/>
      <c r="B87" s="449" t="s">
        <v>20</v>
      </c>
      <c r="C87" s="450">
        <v>8197</v>
      </c>
      <c r="D87" s="450">
        <v>8213</v>
      </c>
      <c r="E87" s="450">
        <v>7914</v>
      </c>
      <c r="F87" s="450">
        <v>7910</v>
      </c>
      <c r="G87" s="450">
        <v>7897</v>
      </c>
      <c r="H87" s="159"/>
    </row>
    <row r="88" spans="1:8">
      <c r="A88" s="159"/>
      <c r="B88" s="449" t="s">
        <v>21</v>
      </c>
      <c r="C88" s="450">
        <v>2350</v>
      </c>
      <c r="D88" s="450">
        <v>2239</v>
      </c>
      <c r="E88" s="450">
        <v>2126</v>
      </c>
      <c r="F88" s="450">
        <v>2109</v>
      </c>
      <c r="G88" s="450">
        <v>2185</v>
      </c>
      <c r="H88" s="159"/>
    </row>
    <row r="89" spans="1:8">
      <c r="A89" s="159"/>
      <c r="B89" s="449" t="s">
        <v>28</v>
      </c>
      <c r="C89" s="450">
        <v>34156</v>
      </c>
      <c r="D89" s="450">
        <v>34921</v>
      </c>
      <c r="E89" s="450">
        <v>35290</v>
      </c>
      <c r="F89" s="450">
        <v>33275</v>
      </c>
      <c r="G89" s="450">
        <v>33773</v>
      </c>
      <c r="H89" s="159"/>
    </row>
    <row r="90" spans="1:8">
      <c r="A90" s="159"/>
      <c r="B90" s="449" t="s">
        <v>27</v>
      </c>
      <c r="C90" s="450">
        <v>3385</v>
      </c>
      <c r="D90" s="450">
        <v>3312</v>
      </c>
      <c r="E90" s="450">
        <v>3267</v>
      </c>
      <c r="F90" s="450">
        <v>3184</v>
      </c>
      <c r="G90" s="450">
        <v>3339</v>
      </c>
      <c r="H90" s="159"/>
    </row>
    <row r="91" spans="1:8" s="356" customFormat="1">
      <c r="B91" s="447" t="s">
        <v>19</v>
      </c>
      <c r="C91" s="448">
        <v>7059</v>
      </c>
      <c r="D91" s="448">
        <v>6963</v>
      </c>
      <c r="E91" s="448">
        <v>6994</v>
      </c>
      <c r="F91" s="448">
        <v>6923</v>
      </c>
      <c r="G91" s="448">
        <v>7261</v>
      </c>
    </row>
    <row r="92" spans="1:8" ht="14.25" customHeight="1">
      <c r="A92" s="711" t="s">
        <v>113</v>
      </c>
      <c r="B92" s="711"/>
      <c r="C92" s="711"/>
      <c r="D92" s="711"/>
      <c r="E92" s="711"/>
      <c r="F92" s="711"/>
      <c r="G92" s="711"/>
      <c r="H92" s="711"/>
    </row>
    <row r="93" spans="1:8" ht="39.65" customHeight="1">
      <c r="A93" s="711" t="s">
        <v>451</v>
      </c>
      <c r="B93" s="711"/>
      <c r="C93" s="711"/>
      <c r="D93" s="711"/>
      <c r="E93" s="711"/>
      <c r="F93" s="711"/>
      <c r="G93" s="711"/>
      <c r="H93" s="711"/>
    </row>
    <row r="94" spans="1:8">
      <c r="A94" s="4"/>
      <c r="B94" s="4"/>
      <c r="C94" s="4"/>
      <c r="D94" s="4"/>
      <c r="E94" s="4"/>
      <c r="F94" s="4"/>
      <c r="G94" s="4"/>
      <c r="H94" s="4"/>
    </row>
    <row r="95" spans="1:8" s="67" customFormat="1">
      <c r="A95" s="710" t="s">
        <v>462</v>
      </c>
      <c r="B95" s="710"/>
      <c r="C95" s="710"/>
      <c r="D95" s="710"/>
      <c r="E95" s="710"/>
      <c r="F95" s="710"/>
      <c r="G95" s="710"/>
      <c r="H95" s="710"/>
    </row>
    <row r="97" spans="1:8">
      <c r="A97" s="159"/>
      <c r="B97" s="455"/>
      <c r="C97" s="454">
        <v>2016</v>
      </c>
      <c r="D97" s="454">
        <v>2017</v>
      </c>
      <c r="E97" s="454">
        <v>2018</v>
      </c>
      <c r="F97" s="454">
        <v>2019</v>
      </c>
      <c r="G97" s="454">
        <v>2020</v>
      </c>
      <c r="H97" s="19"/>
    </row>
    <row r="98" spans="1:8">
      <c r="A98" s="159"/>
      <c r="B98" s="456" t="s">
        <v>53</v>
      </c>
      <c r="C98" s="459">
        <v>406259</v>
      </c>
      <c r="D98" s="459">
        <v>373920</v>
      </c>
      <c r="E98" s="460">
        <v>353883</v>
      </c>
      <c r="F98" s="460">
        <v>317566</v>
      </c>
      <c r="G98" s="459">
        <v>326357</v>
      </c>
      <c r="H98" s="115"/>
    </row>
    <row r="99" spans="1:8">
      <c r="A99" s="159"/>
      <c r="B99" s="458" t="s">
        <v>35</v>
      </c>
      <c r="C99" s="461">
        <v>19273</v>
      </c>
      <c r="D99" s="461">
        <v>17975</v>
      </c>
      <c r="E99" s="461">
        <v>16963</v>
      </c>
      <c r="F99" s="461">
        <v>14779</v>
      </c>
      <c r="G99" s="461">
        <v>14557</v>
      </c>
      <c r="H99" s="115"/>
    </row>
    <row r="100" spans="1:8">
      <c r="A100" s="159"/>
      <c r="B100" s="458" t="s">
        <v>23</v>
      </c>
      <c r="C100" s="461">
        <v>14829</v>
      </c>
      <c r="D100" s="461">
        <v>13347</v>
      </c>
      <c r="E100" s="461">
        <v>11796</v>
      </c>
      <c r="F100" s="461">
        <v>10163</v>
      </c>
      <c r="G100" s="461">
        <v>10488</v>
      </c>
      <c r="H100" s="115"/>
    </row>
    <row r="101" spans="1:8">
      <c r="A101" s="159"/>
      <c r="B101" s="458" t="s">
        <v>22</v>
      </c>
      <c r="C101" s="461">
        <v>11324</v>
      </c>
      <c r="D101" s="461">
        <v>9921</v>
      </c>
      <c r="E101" s="461">
        <v>9276</v>
      </c>
      <c r="F101" s="461">
        <v>8177</v>
      </c>
      <c r="G101" s="461">
        <v>8524</v>
      </c>
      <c r="H101" s="115"/>
    </row>
    <row r="102" spans="1:8">
      <c r="A102" s="159"/>
      <c r="B102" s="458" t="s">
        <v>32</v>
      </c>
      <c r="C102" s="461">
        <v>31826</v>
      </c>
      <c r="D102" s="461">
        <v>30484</v>
      </c>
      <c r="E102" s="461">
        <v>29612</v>
      </c>
      <c r="F102" s="461">
        <v>27068</v>
      </c>
      <c r="G102" s="461">
        <v>29299</v>
      </c>
      <c r="H102" s="115"/>
    </row>
    <row r="103" spans="1:8">
      <c r="A103" s="159"/>
      <c r="B103" s="458" t="s">
        <v>31</v>
      </c>
      <c r="C103" s="461">
        <v>3845</v>
      </c>
      <c r="D103" s="461">
        <v>3482</v>
      </c>
      <c r="E103" s="461">
        <v>3281</v>
      </c>
      <c r="F103" s="461">
        <v>2977</v>
      </c>
      <c r="G103" s="461">
        <v>3112</v>
      </c>
      <c r="H103" s="115"/>
    </row>
    <row r="104" spans="1:8">
      <c r="A104" s="159"/>
      <c r="B104" s="458" t="s">
        <v>38</v>
      </c>
      <c r="C104" s="461">
        <v>14767</v>
      </c>
      <c r="D104" s="461">
        <v>13676</v>
      </c>
      <c r="E104" s="461">
        <v>13420</v>
      </c>
      <c r="F104" s="461">
        <v>12029</v>
      </c>
      <c r="G104" s="461">
        <v>12694</v>
      </c>
      <c r="H104" s="115"/>
    </row>
    <row r="105" spans="1:8">
      <c r="A105" s="159"/>
      <c r="B105" s="458" t="s">
        <v>33</v>
      </c>
      <c r="C105" s="461">
        <v>62327</v>
      </c>
      <c r="D105" s="461">
        <v>55898</v>
      </c>
      <c r="E105" s="461">
        <v>54425</v>
      </c>
      <c r="F105" s="461">
        <v>49283</v>
      </c>
      <c r="G105" s="461">
        <v>47559</v>
      </c>
      <c r="H105" s="115"/>
    </row>
    <row r="106" spans="1:8">
      <c r="A106" s="159"/>
      <c r="B106" s="458" t="s">
        <v>26</v>
      </c>
      <c r="C106" s="461">
        <v>8987</v>
      </c>
      <c r="D106" s="461">
        <v>8197</v>
      </c>
      <c r="E106" s="461">
        <v>7898</v>
      </c>
      <c r="F106" s="461">
        <v>7268</v>
      </c>
      <c r="G106" s="461">
        <v>7315</v>
      </c>
      <c r="H106" s="115"/>
    </row>
    <row r="107" spans="1:8">
      <c r="A107" s="159"/>
      <c r="B107" s="458" t="s">
        <v>36</v>
      </c>
      <c r="C107" s="461">
        <v>49140</v>
      </c>
      <c r="D107" s="461">
        <v>43904</v>
      </c>
      <c r="E107" s="461">
        <v>42258</v>
      </c>
      <c r="F107" s="461">
        <v>37456</v>
      </c>
      <c r="G107" s="461">
        <v>41546</v>
      </c>
      <c r="H107" s="115"/>
    </row>
    <row r="108" spans="1:8">
      <c r="A108" s="159"/>
      <c r="B108" s="458" t="s">
        <v>18</v>
      </c>
      <c r="C108" s="461">
        <v>1181</v>
      </c>
      <c r="D108" s="461">
        <v>1017</v>
      </c>
      <c r="E108" s="461">
        <v>963</v>
      </c>
      <c r="F108" s="461">
        <v>881</v>
      </c>
      <c r="G108" s="461">
        <v>954</v>
      </c>
      <c r="H108" s="115"/>
    </row>
    <row r="109" spans="1:8">
      <c r="A109" s="159"/>
      <c r="B109" s="458" t="s">
        <v>29</v>
      </c>
      <c r="C109" s="461">
        <v>15166</v>
      </c>
      <c r="D109" s="461">
        <v>14223</v>
      </c>
      <c r="E109" s="461">
        <v>14107</v>
      </c>
      <c r="F109" s="461">
        <v>12823</v>
      </c>
      <c r="G109" s="461">
        <v>14048</v>
      </c>
      <c r="H109" s="115"/>
    </row>
    <row r="110" spans="1:8">
      <c r="A110" s="159"/>
      <c r="B110" s="458" t="s">
        <v>25</v>
      </c>
      <c r="C110" s="461">
        <v>27848</v>
      </c>
      <c r="D110" s="461">
        <v>25477</v>
      </c>
      <c r="E110" s="461">
        <v>23808</v>
      </c>
      <c r="F110" s="461">
        <v>20524</v>
      </c>
      <c r="G110" s="461">
        <v>21186</v>
      </c>
      <c r="H110" s="115"/>
    </row>
    <row r="111" spans="1:8">
      <c r="A111" s="159"/>
      <c r="B111" s="458" t="s">
        <v>24</v>
      </c>
      <c r="C111" s="461">
        <v>16569</v>
      </c>
      <c r="D111" s="461">
        <v>15042</v>
      </c>
      <c r="E111" s="461">
        <v>13712</v>
      </c>
      <c r="F111" s="461">
        <v>12099</v>
      </c>
      <c r="G111" s="461">
        <v>11950</v>
      </c>
      <c r="H111" s="115"/>
    </row>
    <row r="112" spans="1:8" s="356" customFormat="1">
      <c r="B112" s="457" t="s">
        <v>19</v>
      </c>
      <c r="C112" s="394">
        <v>5680</v>
      </c>
      <c r="D112" s="394">
        <v>5024</v>
      </c>
      <c r="E112" s="394">
        <v>4771</v>
      </c>
      <c r="F112" s="394">
        <v>4045</v>
      </c>
      <c r="G112" s="394">
        <v>4241</v>
      </c>
      <c r="H112" s="443"/>
    </row>
    <row r="113" spans="1:8">
      <c r="A113" s="159"/>
      <c r="B113" s="458" t="s">
        <v>30</v>
      </c>
      <c r="C113" s="461">
        <v>33325</v>
      </c>
      <c r="D113" s="461">
        <v>31911</v>
      </c>
      <c r="E113" s="461">
        <v>27970</v>
      </c>
      <c r="F113" s="461">
        <v>25460</v>
      </c>
      <c r="G113" s="461">
        <v>25900</v>
      </c>
      <c r="H113" s="115"/>
    </row>
    <row r="114" spans="1:8">
      <c r="A114" s="159"/>
      <c r="B114" s="458" t="s">
        <v>37</v>
      </c>
      <c r="C114" s="461">
        <v>51768</v>
      </c>
      <c r="D114" s="461">
        <v>49346</v>
      </c>
      <c r="E114" s="461">
        <v>46733</v>
      </c>
      <c r="F114" s="461">
        <v>42924</v>
      </c>
      <c r="G114" s="461">
        <v>43178</v>
      </c>
      <c r="H114" s="115"/>
    </row>
    <row r="115" spans="1:8">
      <c r="A115" s="159"/>
      <c r="B115" s="458" t="s">
        <v>34</v>
      </c>
      <c r="C115" s="461">
        <v>3974</v>
      </c>
      <c r="D115" s="461">
        <v>3849</v>
      </c>
      <c r="E115" s="461">
        <v>3730</v>
      </c>
      <c r="F115" s="461">
        <v>3503</v>
      </c>
      <c r="G115" s="461">
        <v>3720</v>
      </c>
      <c r="H115" s="115"/>
    </row>
    <row r="116" spans="1:8">
      <c r="A116" s="159"/>
      <c r="B116" s="458" t="s">
        <v>20</v>
      </c>
      <c r="C116" s="461">
        <v>5860</v>
      </c>
      <c r="D116" s="461">
        <v>5316</v>
      </c>
      <c r="E116" s="461">
        <v>4589</v>
      </c>
      <c r="F116" s="461">
        <v>3828</v>
      </c>
      <c r="G116" s="461">
        <v>4143</v>
      </c>
      <c r="H116" s="115"/>
    </row>
    <row r="117" spans="1:8">
      <c r="A117" s="159"/>
      <c r="B117" s="458" t="s">
        <v>21</v>
      </c>
      <c r="C117" s="461">
        <v>1585</v>
      </c>
      <c r="D117" s="461">
        <v>1521</v>
      </c>
      <c r="E117" s="461">
        <v>1417</v>
      </c>
      <c r="F117" s="461">
        <v>1298</v>
      </c>
      <c r="G117" s="461">
        <v>1500</v>
      </c>
      <c r="H117" s="115"/>
    </row>
    <row r="118" spans="1:8">
      <c r="A118" s="159"/>
      <c r="B118" s="458" t="s">
        <v>28</v>
      </c>
      <c r="C118" s="461">
        <v>23858</v>
      </c>
      <c r="D118" s="461">
        <v>21398</v>
      </c>
      <c r="E118" s="461">
        <v>20188</v>
      </c>
      <c r="F118" s="461">
        <v>18300</v>
      </c>
      <c r="G118" s="461">
        <v>17364</v>
      </c>
      <c r="H118" s="115"/>
    </row>
    <row r="119" spans="1:8">
      <c r="A119" s="159"/>
      <c r="B119" s="458" t="s">
        <v>27</v>
      </c>
      <c r="C119" s="461">
        <v>3127</v>
      </c>
      <c r="D119" s="461">
        <v>2912</v>
      </c>
      <c r="E119" s="461">
        <v>2966</v>
      </c>
      <c r="F119" s="461">
        <v>2681</v>
      </c>
      <c r="G119" s="461">
        <v>3079</v>
      </c>
      <c r="H119" s="115"/>
    </row>
    <row r="120" spans="1:8" s="356" customFormat="1">
      <c r="B120" s="457" t="s">
        <v>19</v>
      </c>
      <c r="C120" s="394">
        <v>5680</v>
      </c>
      <c r="D120" s="394">
        <v>5024</v>
      </c>
      <c r="E120" s="394">
        <v>4771</v>
      </c>
      <c r="F120" s="394">
        <v>4045</v>
      </c>
      <c r="G120" s="394">
        <v>4241</v>
      </c>
      <c r="H120" s="443"/>
    </row>
    <row r="121" spans="1:8" ht="14.25" customHeight="1">
      <c r="A121" s="711" t="s">
        <v>536</v>
      </c>
      <c r="B121" s="711"/>
      <c r="C121" s="711"/>
      <c r="D121" s="711"/>
      <c r="E121" s="711"/>
      <c r="F121" s="711"/>
      <c r="G121" s="711"/>
      <c r="H121" s="711"/>
    </row>
    <row r="122" spans="1:8">
      <c r="A122" s="711" t="s">
        <v>450</v>
      </c>
      <c r="B122" s="711"/>
      <c r="C122" s="711"/>
      <c r="D122" s="711"/>
      <c r="E122" s="711"/>
      <c r="F122" s="711"/>
      <c r="G122" s="711"/>
      <c r="H122" s="711"/>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B1" zoomScale="86" zoomScaleNormal="86" workbookViewId="0">
      <selection activeCell="H69" sqref="H69"/>
    </sheetView>
  </sheetViews>
  <sheetFormatPr defaultColWidth="8.81640625" defaultRowHeight="14.5"/>
  <cols>
    <col min="2" max="2" width="15.453125" customWidth="1"/>
    <col min="3" max="3" width="13.453125" customWidth="1"/>
    <col min="4" max="4" width="14.453125" customWidth="1"/>
    <col min="5" max="5" width="12.7265625" customWidth="1"/>
    <col min="11" max="11" width="12.26953125" customWidth="1"/>
  </cols>
  <sheetData>
    <row r="1" spans="1:10" s="67" customFormat="1">
      <c r="A1" s="723" t="s">
        <v>114</v>
      </c>
      <c r="B1" s="723"/>
      <c r="C1" s="723"/>
      <c r="D1" s="723"/>
      <c r="E1" s="723"/>
      <c r="F1" s="723"/>
      <c r="G1" s="723"/>
      <c r="H1" s="723"/>
      <c r="I1" s="723"/>
      <c r="J1" s="723"/>
    </row>
    <row r="2" spans="1:10">
      <c r="A2" s="159"/>
      <c r="B2" s="14"/>
      <c r="C2" s="159"/>
      <c r="D2" s="159"/>
      <c r="E2" s="159"/>
      <c r="F2" s="159"/>
      <c r="G2" s="159"/>
      <c r="H2" s="159"/>
      <c r="I2" s="159"/>
      <c r="J2" s="159"/>
    </row>
    <row r="3" spans="1:10">
      <c r="A3" s="159"/>
      <c r="B3" s="160"/>
      <c r="C3" s="170" t="s">
        <v>115</v>
      </c>
      <c r="D3" s="170" t="s">
        <v>116</v>
      </c>
      <c r="E3" s="170" t="s">
        <v>117</v>
      </c>
      <c r="F3" s="169"/>
      <c r="G3" s="169"/>
      <c r="H3" s="169"/>
      <c r="I3" s="159"/>
      <c r="J3" s="159"/>
    </row>
    <row r="4" spans="1:10" ht="58">
      <c r="A4" s="159"/>
      <c r="B4" s="161" t="s">
        <v>38</v>
      </c>
      <c r="C4" s="162">
        <v>700</v>
      </c>
      <c r="D4" s="162">
        <v>700</v>
      </c>
      <c r="E4" s="162">
        <v>700</v>
      </c>
      <c r="F4" s="162"/>
      <c r="G4" s="169"/>
      <c r="H4" s="169" t="s">
        <v>127</v>
      </c>
      <c r="I4" s="169" t="s">
        <v>19</v>
      </c>
      <c r="J4" s="184" t="s">
        <v>122</v>
      </c>
    </row>
    <row r="5" spans="1:10">
      <c r="A5" s="159"/>
      <c r="B5" s="163" t="s">
        <v>34</v>
      </c>
      <c r="C5" s="162">
        <v>760</v>
      </c>
      <c r="D5" s="162">
        <v>740</v>
      </c>
      <c r="E5" s="162">
        <v>700</v>
      </c>
      <c r="F5" s="162"/>
      <c r="G5" s="162" t="s">
        <v>115</v>
      </c>
      <c r="H5" s="162">
        <v>700</v>
      </c>
      <c r="I5" s="162">
        <v>1375</v>
      </c>
      <c r="J5" s="162">
        <v>1420</v>
      </c>
    </row>
    <row r="6" spans="1:10">
      <c r="A6" s="159"/>
      <c r="B6" s="161" t="s">
        <v>36</v>
      </c>
      <c r="C6" s="162">
        <v>825</v>
      </c>
      <c r="D6" s="162">
        <v>757.75</v>
      </c>
      <c r="E6" s="162">
        <v>725</v>
      </c>
      <c r="F6" s="162"/>
      <c r="G6" s="162" t="s">
        <v>116</v>
      </c>
      <c r="H6" s="162">
        <v>700</v>
      </c>
      <c r="I6" s="162">
        <v>1154</v>
      </c>
      <c r="J6" s="162">
        <v>1443</v>
      </c>
    </row>
    <row r="7" spans="1:10">
      <c r="A7" s="159"/>
      <c r="B7" s="161" t="s">
        <v>31</v>
      </c>
      <c r="C7" s="162">
        <v>840</v>
      </c>
      <c r="D7" s="162">
        <v>840</v>
      </c>
      <c r="E7" s="162">
        <v>800</v>
      </c>
      <c r="F7" s="162"/>
      <c r="G7" s="162" t="s">
        <v>117</v>
      </c>
      <c r="H7" s="162">
        <v>700</v>
      </c>
      <c r="I7" s="162">
        <v>1025</v>
      </c>
      <c r="J7" s="162">
        <v>1025</v>
      </c>
    </row>
    <row r="8" spans="1:10">
      <c r="A8" s="159"/>
      <c r="B8" s="163" t="s">
        <v>33</v>
      </c>
      <c r="C8" s="162">
        <v>840</v>
      </c>
      <c r="D8" s="162">
        <v>757.75</v>
      </c>
      <c r="E8" s="162">
        <v>900</v>
      </c>
      <c r="F8" s="162"/>
      <c r="G8" s="162"/>
      <c r="H8" s="162"/>
      <c r="I8" s="159"/>
      <c r="J8" s="159"/>
    </row>
    <row r="9" spans="1:10">
      <c r="A9" s="159"/>
      <c r="B9" s="163" t="s">
        <v>35</v>
      </c>
      <c r="C9" s="162">
        <v>863.48</v>
      </c>
      <c r="D9" s="162">
        <v>740</v>
      </c>
      <c r="E9" s="162">
        <v>720</v>
      </c>
      <c r="F9" s="162"/>
      <c r="G9" s="162"/>
      <c r="H9" s="162"/>
      <c r="I9" s="159"/>
      <c r="J9" s="159"/>
    </row>
    <row r="10" spans="1:10">
      <c r="A10" s="159"/>
      <c r="B10" s="163" t="s">
        <v>30</v>
      </c>
      <c r="C10" s="162">
        <v>900</v>
      </c>
      <c r="D10" s="162">
        <v>810</v>
      </c>
      <c r="E10" s="162">
        <v>723</v>
      </c>
      <c r="F10" s="162"/>
      <c r="G10" s="162"/>
      <c r="H10" s="162"/>
      <c r="I10" s="159"/>
      <c r="J10" s="159"/>
    </row>
    <row r="11" spans="1:10">
      <c r="A11" s="159"/>
      <c r="B11" s="163" t="s">
        <v>118</v>
      </c>
      <c r="C11" s="162">
        <v>900</v>
      </c>
      <c r="D11" s="162">
        <v>900</v>
      </c>
      <c r="E11" s="162">
        <v>760</v>
      </c>
      <c r="F11" s="168"/>
      <c r="G11" s="168"/>
      <c r="H11" s="168"/>
      <c r="I11" s="159"/>
      <c r="J11" s="159"/>
    </row>
    <row r="12" spans="1:10">
      <c r="A12" s="159"/>
      <c r="B12" s="163" t="s">
        <v>21</v>
      </c>
      <c r="C12" s="162">
        <v>956.25</v>
      </c>
      <c r="D12" s="162">
        <v>910</v>
      </c>
      <c r="E12" s="162">
        <v>800</v>
      </c>
      <c r="F12" s="162"/>
      <c r="G12" s="162"/>
      <c r="H12" s="162"/>
      <c r="I12" s="159"/>
      <c r="J12" s="159"/>
    </row>
    <row r="13" spans="1:10">
      <c r="A13" s="159"/>
      <c r="B13" s="164" t="s">
        <v>20</v>
      </c>
      <c r="C13" s="162">
        <v>1000</v>
      </c>
      <c r="D13" s="162">
        <v>970</v>
      </c>
      <c r="E13" s="162">
        <v>945</v>
      </c>
      <c r="F13" s="162"/>
      <c r="G13" s="162"/>
      <c r="H13" s="162"/>
      <c r="I13" s="159"/>
      <c r="J13" s="159"/>
    </row>
    <row r="14" spans="1:10">
      <c r="A14" s="159"/>
      <c r="B14" s="164" t="s">
        <v>32</v>
      </c>
      <c r="C14" s="162">
        <v>1040</v>
      </c>
      <c r="D14" s="162">
        <v>909</v>
      </c>
      <c r="E14" s="162">
        <v>737</v>
      </c>
      <c r="F14" s="162"/>
      <c r="G14" s="162"/>
      <c r="H14" s="162"/>
      <c r="I14" s="159"/>
      <c r="J14" s="159"/>
    </row>
    <row r="15" spans="1:10">
      <c r="A15" s="159"/>
      <c r="B15" s="163" t="s">
        <v>28</v>
      </c>
      <c r="C15" s="162">
        <v>1050</v>
      </c>
      <c r="D15" s="162">
        <v>950</v>
      </c>
      <c r="E15" s="162">
        <v>820</v>
      </c>
      <c r="F15" s="162"/>
      <c r="G15" s="162"/>
      <c r="H15" s="162"/>
      <c r="I15" s="159"/>
      <c r="J15" s="159"/>
    </row>
    <row r="16" spans="1:10">
      <c r="A16" s="159"/>
      <c r="B16" s="163" t="s">
        <v>26</v>
      </c>
      <c r="C16" s="162">
        <v>1081</v>
      </c>
      <c r="D16" s="162">
        <v>975</v>
      </c>
      <c r="E16" s="162">
        <v>834</v>
      </c>
      <c r="F16" s="162"/>
      <c r="G16" s="162"/>
      <c r="H16" s="162"/>
      <c r="I16" s="159"/>
      <c r="J16" s="159"/>
    </row>
    <row r="17" spans="1:10">
      <c r="A17" s="159"/>
      <c r="B17" s="163" t="s">
        <v>25</v>
      </c>
      <c r="C17" s="162">
        <v>1125</v>
      </c>
      <c r="D17" s="162">
        <v>1020</v>
      </c>
      <c r="E17" s="162">
        <v>900</v>
      </c>
      <c r="F17" s="162"/>
      <c r="G17" s="162"/>
      <c r="H17" s="162"/>
      <c r="I17" s="159"/>
      <c r="J17" s="159"/>
    </row>
    <row r="18" spans="1:10">
      <c r="A18" s="159"/>
      <c r="B18" s="163" t="s">
        <v>27</v>
      </c>
      <c r="C18" s="162">
        <v>1125.8</v>
      </c>
      <c r="D18" s="162">
        <v>996</v>
      </c>
      <c r="E18" s="162">
        <v>775</v>
      </c>
      <c r="F18" s="162"/>
      <c r="G18" s="162"/>
      <c r="H18" s="162"/>
      <c r="I18" s="159"/>
      <c r="J18" s="159"/>
    </row>
    <row r="19" spans="1:10">
      <c r="A19" s="159"/>
      <c r="B19" s="163" t="s">
        <v>22</v>
      </c>
      <c r="C19" s="162">
        <v>1216</v>
      </c>
      <c r="D19" s="162">
        <v>1120</v>
      </c>
      <c r="E19" s="162">
        <v>860</v>
      </c>
      <c r="F19" s="162"/>
      <c r="G19" s="162"/>
      <c r="H19" s="162"/>
      <c r="I19" s="159"/>
      <c r="J19" s="159"/>
    </row>
    <row r="20" spans="1:10">
      <c r="A20" s="159"/>
      <c r="B20" s="163" t="s">
        <v>24</v>
      </c>
      <c r="C20" s="162">
        <v>1250</v>
      </c>
      <c r="D20" s="162">
        <v>1020</v>
      </c>
      <c r="E20" s="162">
        <v>989</v>
      </c>
      <c r="F20" s="162"/>
      <c r="G20" s="162"/>
      <c r="H20" s="162"/>
      <c r="I20" s="159"/>
      <c r="J20" s="159"/>
    </row>
    <row r="21" spans="1:10">
      <c r="A21" s="159"/>
      <c r="B21" s="163" t="s">
        <v>23</v>
      </c>
      <c r="C21" s="162">
        <v>1270</v>
      </c>
      <c r="D21" s="162">
        <v>1100</v>
      </c>
      <c r="E21" s="162">
        <v>945</v>
      </c>
      <c r="F21" s="162"/>
      <c r="G21" s="162"/>
      <c r="H21" s="162"/>
      <c r="I21" s="159"/>
      <c r="J21" s="159"/>
    </row>
    <row r="22" spans="1:10">
      <c r="A22" s="159"/>
      <c r="B22" s="167" t="s">
        <v>19</v>
      </c>
      <c r="C22" s="168">
        <v>1375</v>
      </c>
      <c r="D22" s="168">
        <v>1154</v>
      </c>
      <c r="E22" s="168">
        <v>1025</v>
      </c>
      <c r="F22" s="162"/>
      <c r="G22" s="162"/>
      <c r="H22" s="162"/>
      <c r="I22" s="159"/>
      <c r="J22" s="159"/>
    </row>
    <row r="23" spans="1:10">
      <c r="A23" s="159"/>
      <c r="B23" s="163" t="s">
        <v>29</v>
      </c>
      <c r="C23" s="162">
        <v>1384</v>
      </c>
      <c r="D23" s="162">
        <v>1184</v>
      </c>
      <c r="E23" s="162">
        <v>1000</v>
      </c>
      <c r="F23" s="162"/>
      <c r="G23" s="162"/>
      <c r="H23" s="162"/>
      <c r="I23" s="159"/>
      <c r="J23" s="159"/>
    </row>
    <row r="24" spans="1:10">
      <c r="A24" s="159"/>
      <c r="B24" s="163" t="s">
        <v>119</v>
      </c>
      <c r="C24" s="162">
        <v>1420</v>
      </c>
      <c r="D24" s="162">
        <v>1443</v>
      </c>
      <c r="E24" s="162">
        <v>835</v>
      </c>
      <c r="F24" s="162"/>
      <c r="G24" s="162"/>
      <c r="H24" s="162"/>
      <c r="I24" s="159"/>
      <c r="J24" s="159"/>
    </row>
    <row r="25" spans="1:10">
      <c r="A25" s="159"/>
      <c r="B25" s="165" t="s">
        <v>120</v>
      </c>
      <c r="C25" s="166">
        <f>AVERAGE(C4:C24)</f>
        <v>1043.8823809523808</v>
      </c>
      <c r="D25" s="166">
        <f t="shared" ref="D25:E25" si="0">AVERAGE(D4:D24)</f>
        <v>952.21428571428567</v>
      </c>
      <c r="E25" s="166">
        <f t="shared" si="0"/>
        <v>833</v>
      </c>
      <c r="F25" s="166"/>
      <c r="G25" s="166"/>
      <c r="H25" s="166"/>
      <c r="I25" s="159"/>
      <c r="J25" s="159"/>
    </row>
    <row r="26" spans="1:10">
      <c r="A26" s="159"/>
      <c r="B26" s="165"/>
      <c r="C26" s="166"/>
      <c r="D26" s="166"/>
      <c r="E26" s="166"/>
      <c r="F26" s="166"/>
      <c r="G26" s="166"/>
      <c r="H26" s="166"/>
      <c r="I26" s="159"/>
      <c r="J26" s="159"/>
    </row>
    <row r="27" spans="1:10" ht="26">
      <c r="A27" s="159"/>
      <c r="B27" s="156" t="s">
        <v>121</v>
      </c>
      <c r="C27" s="155">
        <v>700</v>
      </c>
      <c r="D27" s="155">
        <v>700</v>
      </c>
      <c r="E27" s="155">
        <v>700</v>
      </c>
      <c r="F27" s="166"/>
      <c r="G27" s="166"/>
      <c r="H27" s="166"/>
      <c r="I27" s="159"/>
      <c r="J27" s="159"/>
    </row>
    <row r="28" spans="1:10">
      <c r="A28" s="159"/>
      <c r="B28" s="167" t="s">
        <v>19</v>
      </c>
      <c r="C28" s="168">
        <v>1375</v>
      </c>
      <c r="D28" s="168">
        <v>1154</v>
      </c>
      <c r="E28" s="168">
        <v>1025</v>
      </c>
      <c r="F28" s="166"/>
      <c r="G28" s="166"/>
      <c r="H28" s="166"/>
      <c r="I28" s="159"/>
      <c r="J28" s="159"/>
    </row>
    <row r="29" spans="1:10" ht="26">
      <c r="A29" s="159"/>
      <c r="B29" s="156" t="s">
        <v>122</v>
      </c>
      <c r="C29" s="155">
        <v>1420</v>
      </c>
      <c r="D29" s="155">
        <v>1443</v>
      </c>
      <c r="E29" s="155">
        <v>1025</v>
      </c>
      <c r="F29" s="166"/>
      <c r="G29" s="166"/>
      <c r="H29" s="166"/>
      <c r="I29" s="159"/>
      <c r="J29" s="159"/>
    </row>
    <row r="30" spans="1:10">
      <c r="A30" s="159"/>
      <c r="B30" s="14"/>
      <c r="C30" s="159"/>
      <c r="D30" s="159"/>
      <c r="E30" s="159"/>
      <c r="F30" s="159"/>
      <c r="G30" s="159"/>
      <c r="H30" s="159"/>
      <c r="I30" s="159"/>
      <c r="J30" s="159"/>
    </row>
    <row r="31" spans="1:10">
      <c r="A31" s="16" t="s">
        <v>123</v>
      </c>
      <c r="B31" s="16"/>
      <c r="C31" s="159"/>
      <c r="D31" s="159"/>
      <c r="E31" s="159"/>
      <c r="F31" s="159"/>
      <c r="G31" s="159"/>
      <c r="H31" s="159"/>
      <c r="I31" s="159"/>
      <c r="J31" s="159"/>
    </row>
    <row r="32" spans="1:10" ht="14.25" customHeight="1">
      <c r="A32" s="722" t="s">
        <v>124</v>
      </c>
      <c r="B32" s="722"/>
      <c r="C32" s="722"/>
      <c r="D32" s="722"/>
      <c r="E32" s="722"/>
      <c r="F32" s="722"/>
      <c r="G32" s="722"/>
      <c r="H32" s="722"/>
      <c r="I32" s="722"/>
      <c r="J32" s="722"/>
    </row>
    <row r="33" spans="1:11" ht="22.5" customHeight="1">
      <c r="A33" s="722"/>
      <c r="B33" s="722"/>
      <c r="C33" s="722"/>
      <c r="D33" s="722"/>
      <c r="E33" s="722"/>
      <c r="F33" s="722"/>
      <c r="G33" s="722"/>
      <c r="H33" s="722"/>
      <c r="I33" s="722"/>
      <c r="J33" s="722"/>
      <c r="K33" s="159"/>
    </row>
    <row r="36" spans="1:11" s="67" customFormat="1">
      <c r="A36" s="723" t="s">
        <v>459</v>
      </c>
      <c r="B36" s="723"/>
      <c r="C36" s="723"/>
      <c r="D36" s="723"/>
      <c r="E36" s="723"/>
      <c r="F36" s="723"/>
      <c r="G36" s="723"/>
      <c r="H36" s="723"/>
      <c r="I36" s="723"/>
      <c r="J36" s="723"/>
    </row>
    <row r="39" spans="1:11" ht="72" customHeight="1">
      <c r="A39" s="721" t="s">
        <v>581</v>
      </c>
      <c r="B39" s="721"/>
      <c r="C39" s="721"/>
      <c r="D39" s="721"/>
      <c r="E39" s="721"/>
      <c r="F39" s="721"/>
      <c r="G39" s="721"/>
      <c r="H39" s="721"/>
      <c r="I39" s="721"/>
      <c r="J39" s="159"/>
      <c r="K39" s="159"/>
    </row>
    <row r="40" spans="1:11">
      <c r="A40" s="159" t="s">
        <v>125</v>
      </c>
      <c r="B40" s="159"/>
      <c r="C40" s="159"/>
      <c r="D40" s="159"/>
      <c r="E40" s="159"/>
      <c r="F40" s="159"/>
      <c r="G40" s="159"/>
      <c r="H40" s="159"/>
      <c r="I40" s="159"/>
      <c r="J40" s="159"/>
      <c r="K40" s="159"/>
    </row>
    <row r="41" spans="1:11" ht="36" customHeight="1">
      <c r="A41" s="721" t="s">
        <v>126</v>
      </c>
      <c r="B41" s="721"/>
      <c r="C41" s="721"/>
      <c r="D41" s="721"/>
      <c r="E41" s="721"/>
      <c r="F41" s="721"/>
      <c r="G41" s="721"/>
      <c r="H41" s="721"/>
      <c r="I41" s="721"/>
      <c r="J41" s="721"/>
      <c r="K41" s="721"/>
    </row>
    <row r="42" spans="1:11" ht="36" customHeight="1">
      <c r="A42" s="464"/>
      <c r="B42" s="463" t="s">
        <v>611</v>
      </c>
      <c r="C42" s="465" t="s">
        <v>115</v>
      </c>
      <c r="D42" s="465" t="s">
        <v>116</v>
      </c>
      <c r="E42" s="465" t="s">
        <v>117</v>
      </c>
      <c r="F42" s="465" t="s">
        <v>612</v>
      </c>
      <c r="G42" s="383" t="s">
        <v>97</v>
      </c>
      <c r="J42" s="180"/>
      <c r="K42" s="180"/>
    </row>
    <row r="43" spans="1:11" ht="26">
      <c r="A43" s="466" t="s">
        <v>38</v>
      </c>
      <c r="B43" s="463"/>
      <c r="C43" s="467">
        <v>700</v>
      </c>
      <c r="D43" s="467">
        <v>700</v>
      </c>
      <c r="E43" s="467">
        <v>700</v>
      </c>
      <c r="F43" s="463"/>
      <c r="G43" s="444">
        <v>54587</v>
      </c>
      <c r="J43" s="46"/>
      <c r="K43" s="171"/>
    </row>
    <row r="44" spans="1:11">
      <c r="A44" s="468" t="s">
        <v>35</v>
      </c>
      <c r="B44" s="469"/>
      <c r="C44" s="469">
        <v>863.48</v>
      </c>
      <c r="D44" s="469">
        <v>740</v>
      </c>
      <c r="E44" s="469">
        <v>720</v>
      </c>
      <c r="F44" s="469"/>
      <c r="G44" s="444">
        <v>63389</v>
      </c>
      <c r="J44" s="46"/>
      <c r="K44" s="171"/>
    </row>
    <row r="45" spans="1:11">
      <c r="A45" s="468" t="s">
        <v>33</v>
      </c>
      <c r="B45" s="463"/>
      <c r="C45" s="469">
        <v>840</v>
      </c>
      <c r="D45" s="469">
        <v>757.75</v>
      </c>
      <c r="E45" s="469">
        <v>900</v>
      </c>
      <c r="F45" s="463"/>
      <c r="G45" s="444">
        <v>64626</v>
      </c>
      <c r="J45" s="46"/>
      <c r="K45" s="171"/>
    </row>
    <row r="46" spans="1:11">
      <c r="A46" s="468" t="s">
        <v>34</v>
      </c>
      <c r="B46" s="463"/>
      <c r="C46" s="469">
        <v>760</v>
      </c>
      <c r="D46" s="469">
        <v>740</v>
      </c>
      <c r="E46" s="469">
        <v>700</v>
      </c>
      <c r="F46" s="463"/>
      <c r="G46" s="444">
        <v>68531</v>
      </c>
      <c r="H46" s="159"/>
      <c r="I46" s="159"/>
      <c r="J46" s="46"/>
      <c r="K46" s="171"/>
    </row>
    <row r="47" spans="1:11">
      <c r="A47" s="470" t="s">
        <v>31</v>
      </c>
      <c r="B47" s="463"/>
      <c r="C47" s="469">
        <v>840</v>
      </c>
      <c r="D47" s="469">
        <v>840</v>
      </c>
      <c r="E47" s="469">
        <v>800</v>
      </c>
      <c r="F47" s="463"/>
      <c r="G47" s="444">
        <v>69980</v>
      </c>
      <c r="H47" s="159"/>
      <c r="I47" s="159"/>
      <c r="J47" s="46"/>
      <c r="K47" s="171"/>
    </row>
    <row r="48" spans="1:11">
      <c r="A48" s="471" t="s">
        <v>32</v>
      </c>
      <c r="B48" s="463"/>
      <c r="C48" s="469">
        <v>1040</v>
      </c>
      <c r="D48" s="469">
        <v>909</v>
      </c>
      <c r="E48" s="469">
        <v>737</v>
      </c>
      <c r="F48" s="463"/>
      <c r="G48" s="444">
        <v>73672</v>
      </c>
      <c r="H48" s="159"/>
      <c r="I48" s="159"/>
      <c r="J48" s="46"/>
      <c r="K48" s="171"/>
    </row>
    <row r="49" spans="1:11">
      <c r="A49" s="468" t="s">
        <v>30</v>
      </c>
      <c r="B49" s="463"/>
      <c r="C49" s="469">
        <v>900</v>
      </c>
      <c r="D49" s="469">
        <v>810</v>
      </c>
      <c r="E49" s="469">
        <v>723</v>
      </c>
      <c r="F49" s="463"/>
      <c r="G49" s="444">
        <v>76093</v>
      </c>
      <c r="H49" s="159"/>
      <c r="I49" s="159"/>
      <c r="J49" s="46"/>
      <c r="K49" s="171"/>
    </row>
    <row r="50" spans="1:11">
      <c r="A50" s="468" t="s">
        <v>118</v>
      </c>
      <c r="B50" s="463"/>
      <c r="C50" s="469">
        <v>900</v>
      </c>
      <c r="D50" s="469">
        <v>900</v>
      </c>
      <c r="E50" s="469">
        <v>760</v>
      </c>
      <c r="F50" s="463"/>
      <c r="G50" s="444">
        <v>77040</v>
      </c>
      <c r="H50" s="159"/>
      <c r="I50" s="159"/>
      <c r="J50" s="46"/>
      <c r="K50" s="171"/>
    </row>
    <row r="51" spans="1:11">
      <c r="A51" s="470" t="s">
        <v>36</v>
      </c>
      <c r="B51" s="463"/>
      <c r="C51" s="469">
        <v>825</v>
      </c>
      <c r="D51" s="469">
        <v>757.75</v>
      </c>
      <c r="E51" s="469">
        <v>725</v>
      </c>
      <c r="F51" s="463"/>
      <c r="G51" s="444">
        <v>78808</v>
      </c>
      <c r="H51" s="159"/>
      <c r="I51" s="159"/>
      <c r="J51" s="46"/>
      <c r="K51" s="171"/>
    </row>
    <row r="52" spans="1:11">
      <c r="A52" s="468" t="s">
        <v>29</v>
      </c>
      <c r="B52" s="463"/>
      <c r="C52" s="469">
        <v>1384</v>
      </c>
      <c r="D52" s="469">
        <v>1184</v>
      </c>
      <c r="E52" s="469">
        <v>1000</v>
      </c>
      <c r="F52" s="463"/>
      <c r="G52" s="444">
        <v>79492</v>
      </c>
      <c r="H52" s="159"/>
      <c r="I52" s="159"/>
      <c r="J52" s="46"/>
      <c r="K52" s="171"/>
    </row>
    <row r="53" spans="1:11">
      <c r="A53" s="468" t="s">
        <v>28</v>
      </c>
      <c r="B53" s="463"/>
      <c r="C53" s="469">
        <v>1050</v>
      </c>
      <c r="D53" s="469">
        <v>950</v>
      </c>
      <c r="E53" s="469">
        <v>820</v>
      </c>
      <c r="F53" s="463"/>
      <c r="G53" s="444">
        <v>80339</v>
      </c>
      <c r="H53" s="159"/>
      <c r="I53" s="159"/>
      <c r="J53" s="46"/>
      <c r="K53" s="171"/>
    </row>
    <row r="54" spans="1:11">
      <c r="A54" s="468" t="s">
        <v>27</v>
      </c>
      <c r="B54" s="463"/>
      <c r="C54" s="469">
        <v>1125.8</v>
      </c>
      <c r="D54" s="469">
        <v>996</v>
      </c>
      <c r="E54" s="469">
        <v>775</v>
      </c>
      <c r="F54" s="463"/>
      <c r="G54" s="444">
        <v>84479</v>
      </c>
      <c r="H54" s="159"/>
      <c r="I54" s="159"/>
      <c r="J54" s="46"/>
      <c r="K54" s="171"/>
    </row>
    <row r="55" spans="1:11">
      <c r="A55" s="468" t="s">
        <v>22</v>
      </c>
      <c r="B55" s="463"/>
      <c r="C55" s="469">
        <v>1216</v>
      </c>
      <c r="D55" s="469">
        <v>1120</v>
      </c>
      <c r="E55" s="469">
        <v>860</v>
      </c>
      <c r="F55" s="463"/>
      <c r="G55" s="444">
        <v>88797</v>
      </c>
      <c r="H55" s="159"/>
      <c r="I55" s="159"/>
      <c r="J55" s="46"/>
      <c r="K55" s="171"/>
    </row>
    <row r="56" spans="1:11" ht="26">
      <c r="A56" s="468" t="s">
        <v>26</v>
      </c>
      <c r="B56" s="463"/>
      <c r="C56" s="469">
        <v>1081</v>
      </c>
      <c r="D56" s="469">
        <v>975</v>
      </c>
      <c r="E56" s="469">
        <v>834</v>
      </c>
      <c r="F56" s="463"/>
      <c r="G56" s="444">
        <v>89447</v>
      </c>
      <c r="H56" s="159"/>
      <c r="I56" s="159"/>
      <c r="J56" s="46"/>
      <c r="K56" s="171"/>
    </row>
    <row r="57" spans="1:11">
      <c r="A57" s="468" t="s">
        <v>25</v>
      </c>
      <c r="B57" s="463"/>
      <c r="C57" s="469">
        <v>1125</v>
      </c>
      <c r="D57" s="469">
        <v>1020</v>
      </c>
      <c r="E57" s="469">
        <v>900</v>
      </c>
      <c r="F57" s="463"/>
      <c r="G57" s="444">
        <v>93418</v>
      </c>
      <c r="H57" s="159"/>
      <c r="I57" s="159"/>
      <c r="J57" s="46"/>
      <c r="K57" s="171"/>
    </row>
    <row r="58" spans="1:11">
      <c r="A58" s="468" t="s">
        <v>21</v>
      </c>
      <c r="B58" s="463"/>
      <c r="C58" s="469">
        <v>956.25</v>
      </c>
      <c r="D58" s="469">
        <v>910</v>
      </c>
      <c r="E58" s="469">
        <v>800</v>
      </c>
      <c r="F58" s="463"/>
      <c r="G58" s="444">
        <v>101130</v>
      </c>
      <c r="H58" s="159"/>
      <c r="I58" s="159"/>
      <c r="J58" s="35"/>
      <c r="K58" s="127"/>
    </row>
    <row r="59" spans="1:11" ht="26">
      <c r="A59" s="468" t="s">
        <v>24</v>
      </c>
      <c r="B59" s="463"/>
      <c r="C59" s="469">
        <v>1250</v>
      </c>
      <c r="D59" s="469">
        <v>1020</v>
      </c>
      <c r="E59" s="469">
        <v>989</v>
      </c>
      <c r="F59" s="463"/>
      <c r="G59" s="444">
        <v>102870</v>
      </c>
      <c r="H59" s="159"/>
      <c r="I59" s="159"/>
      <c r="J59" s="46"/>
      <c r="K59" s="171"/>
    </row>
    <row r="60" spans="1:11">
      <c r="A60" s="468" t="s">
        <v>23</v>
      </c>
      <c r="B60" s="463"/>
      <c r="C60" s="469">
        <v>1270</v>
      </c>
      <c r="D60" s="469">
        <v>1100</v>
      </c>
      <c r="E60" s="469">
        <v>945</v>
      </c>
      <c r="F60" s="463"/>
      <c r="G60" s="444">
        <v>108827</v>
      </c>
      <c r="H60" s="159"/>
      <c r="I60" s="159"/>
      <c r="J60" s="46"/>
      <c r="K60" s="171"/>
    </row>
    <row r="61" spans="1:11">
      <c r="A61" s="471" t="s">
        <v>20</v>
      </c>
      <c r="B61" s="463"/>
      <c r="C61" s="469">
        <v>1000</v>
      </c>
      <c r="D61" s="469">
        <v>970</v>
      </c>
      <c r="E61" s="469">
        <v>945</v>
      </c>
      <c r="F61" s="463"/>
      <c r="G61" s="444">
        <v>111587</v>
      </c>
      <c r="H61" s="159"/>
      <c r="I61" s="159"/>
      <c r="J61" s="46"/>
      <c r="K61" s="171"/>
    </row>
    <row r="62" spans="1:11" ht="26">
      <c r="A62" s="468" t="s">
        <v>119</v>
      </c>
      <c r="B62" s="463"/>
      <c r="C62" s="469">
        <v>1420</v>
      </c>
      <c r="D62" s="469">
        <v>1443</v>
      </c>
      <c r="E62" s="469">
        <v>835</v>
      </c>
      <c r="F62" s="463"/>
      <c r="G62" s="444">
        <v>116155</v>
      </c>
      <c r="H62" s="159"/>
      <c r="I62" s="159"/>
      <c r="J62" s="46"/>
      <c r="K62" s="171"/>
    </row>
    <row r="63" spans="1:11" s="356" customFormat="1">
      <c r="A63" s="381" t="s">
        <v>19</v>
      </c>
      <c r="B63" s="400">
        <v>1375</v>
      </c>
      <c r="C63" s="400">
        <v>1375</v>
      </c>
      <c r="D63" s="400">
        <v>1154</v>
      </c>
      <c r="E63" s="400">
        <v>1025</v>
      </c>
      <c r="F63" s="400">
        <v>1025</v>
      </c>
      <c r="G63" s="462">
        <v>116283</v>
      </c>
      <c r="J63" s="399"/>
      <c r="K63" s="474"/>
    </row>
    <row r="64" spans="1:11" ht="26">
      <c r="A64" s="472" t="s">
        <v>120</v>
      </c>
      <c r="B64" s="463"/>
      <c r="C64" s="473">
        <v>1044</v>
      </c>
      <c r="D64" s="473">
        <v>952</v>
      </c>
      <c r="E64" s="473">
        <v>833</v>
      </c>
      <c r="F64" s="463"/>
      <c r="G64" s="384">
        <v>85751</v>
      </c>
      <c r="H64" s="159"/>
      <c r="I64" s="159"/>
      <c r="J64" s="69"/>
      <c r="K64" s="70"/>
    </row>
    <row r="65" spans="10:11">
      <c r="J65" s="69"/>
      <c r="K65" s="166"/>
    </row>
  </sheetData>
  <sortState ref="A43:E64">
    <sortCondition ref="E43:E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2021-02-14T16:49:57Z</dcterms:modified>
</cp:coreProperties>
</file>