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IFF\OREP\Data HUB\04-Needs Assessment\2020-2021\Workbooks 2020-2021\Workbooks (Engage Removed)\"/>
    </mc:Choice>
  </mc:AlternateContent>
  <bookViews>
    <workbookView xWindow="0" yWindow="0" windowWidth="19200" windowHeight="6180" firstSheet="14" activeTab="16"/>
  </bookViews>
  <sheets>
    <sheet name="CONTENTS" sheetId="21" r:id="rId1"/>
    <sheet name="0. Overview" sheetId="27"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Safety" sheetId="4" r:id="rId13"/>
    <sheet name="12. Domestic Violence" sheetId="12" r:id="rId14"/>
    <sheet name="13. Substance Use Disorder" sheetId="11" r:id="rId15"/>
    <sheet name="14. Mental Health Services" sheetId="10" r:id="rId16"/>
    <sheet name="15. Education" sheetId="24" r:id="rId17"/>
  </sheets>
  <definedNames>
    <definedName name="ENGAGE_02frT2kNKhvISDAATVyc_1608645168">#REF!</definedName>
    <definedName name="ENGAGE_048oRuBR1GhyXka9d3Jt_1579601679" localSheetId="1">#REF!</definedName>
    <definedName name="ENGAGE_048oRuBR1GhyXka9d3Jt_1579601679">#REF!</definedName>
    <definedName name="ENGAGE_04O8ArTsCRbW63oKNuYu_1607951803">#REF!</definedName>
    <definedName name="ENGAGE_05HcbReaoHRXx5qV8k9j_1579601617" localSheetId="1">#REF!</definedName>
    <definedName name="ENGAGE_05HcbReaoHRXx5qV8k9j_1579601617">#REF!</definedName>
    <definedName name="ENGAGE_07JeVPesA0CQOWSGFzvY_1608644999">#REF!</definedName>
    <definedName name="ENGAGE_08uM8x7b1p5EPUtZ8WUp_1579601601" localSheetId="1">#REF!</definedName>
    <definedName name="ENGAGE_08uM8x7b1p5EPUtZ8WUp_1579601601">#REF!</definedName>
    <definedName name="ENGAGE_0Ad7isfIzmB9pNtBEpJF_1579601643" localSheetId="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j0oU87unGzowhEaerjW_1607951640">#REF!</definedName>
    <definedName name="ENGAGE_0jT5wlvJiCTaDbdCSnwM_1607951733">#REF!</definedName>
    <definedName name="ENGAGE_0O9FRcTI4e3PrPcEcCuA_1607951716">#REF!</definedName>
    <definedName name="ENGAGE_0OT1clCyXx2fnZzsfUO1_1579601743" localSheetId="1">#REF!</definedName>
    <definedName name="ENGAGE_0OT1clCyXx2fnZzsfUO1_1579601743">#REF!</definedName>
    <definedName name="ENGAGE_0ZzpHGYVakG9Kz7bwqyo_1608645057">#REF!</definedName>
    <definedName name="ENGAGE_12mc1oaU5PpIlHvt1xhj_1579601640" localSheetId="1">#REF!</definedName>
    <definedName name="ENGAGE_12mc1oaU5PpIlHvt1xhj_1579601640">#REF!</definedName>
    <definedName name="ENGAGE_12Tt4LvOLLM4zjDX54tF_1579601625" localSheetId="1">#REF!</definedName>
    <definedName name="ENGAGE_12Tt4LvOLLM4zjDX54tF_1579601625">#REF!</definedName>
    <definedName name="ENGAGE_13mcYMPXLdImzDu33HVG_1579601606" localSheetId="1">#REF!</definedName>
    <definedName name="ENGAGE_13mcYMPXLdImzDu33HVG_1579601606">#REF!</definedName>
    <definedName name="ENGAGE_169q0LNCkdsavDxsddBP_1608645156">#REF!</definedName>
    <definedName name="ENGAGE_18ezk26WTvkos17BdRk2_1579601704" localSheetId="1">#REF!</definedName>
    <definedName name="ENGAGE_18ezk26WTvkos17BdRk2_1579601704">#REF!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 localSheetId="1">#REF!</definedName>
    <definedName name="ENGAGE_1esG7mpwHyPYF1aRkBRa_1579601701">#REF!</definedName>
    <definedName name="ENGAGE_1Fo0jf9LKAfDaxcQLNjl_1579601719" localSheetId="1">#REF!</definedName>
    <definedName name="ENGAGE_1Fo0jf9LKAfDaxcQLNjl_1579601719">#REF!</definedName>
    <definedName name="ENGAGE_1gCG8mo4EHAshW45VCt9_1579601743" localSheetId="1">#REF!</definedName>
    <definedName name="ENGAGE_1gCG8mo4EHAshW45VCt9_1579601743">#REF!</definedName>
    <definedName name="ENGAGE_1h5GSkaC9Mt0cyfvHlbs_1607951684">#REF!</definedName>
    <definedName name="ENGAGE_1I8TnvAY737dO5prfUsE_1579601732" localSheetId="1">#REF!</definedName>
    <definedName name="ENGAGE_1I8TnvAY737dO5prfUsE_1579601732">#REF!</definedName>
    <definedName name="ENGAGE_1kfKJMhostjrd5TrCFfM_1607951733">#REF!</definedName>
    <definedName name="ENGAGE_1KJBeHuPU1xREx45IBjm_1579601631" localSheetId="1">#REF!</definedName>
    <definedName name="ENGAGE_1KJBeHuPU1xREx45IBjm_1579601631">#REF!</definedName>
    <definedName name="ENGAGE_1L4ig1AQmrQkISTbyWB1_1608644982">#REF!</definedName>
    <definedName name="ENGAGE_1l6hVwTNrAd1D0oz7rCX_1607951620">#REF!</definedName>
    <definedName name="ENGAGE_1WEIftkrjQ8PnYLivqE1_1608645056">#REF!</definedName>
    <definedName name="ENGAGE_1WPg0tJStF6GSfccW5ZI_1608644969">#REF!</definedName>
    <definedName name="ENGAGE_1yGZajn44s3YsuVbZrQu_1608645134">#REF!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dt2wdSqLoF20Sha5X63_1608645037">#REF!</definedName>
    <definedName name="ENGAGE_2gDXLLUOeszvJBmWUoFn_1579601597" localSheetId="1">#REF!</definedName>
    <definedName name="ENGAGE_2gDXLLUOeszvJBmWUoFn_1579601597">#REF!</definedName>
    <definedName name="ENGAGE_2MfJurFCGKgRZTKEWf31_1607951697">#REF!</definedName>
    <definedName name="ENGAGE_2OuiC9kzlNI34Q2oXhdu_1579601675" localSheetId="1">#REF!</definedName>
    <definedName name="ENGAGE_2OuiC9kzlNI34Q2oXhdu_1579601675">#REF!</definedName>
    <definedName name="ENGAGE_2rn3Upohdzfuzt2dK4ny_1579601697" localSheetId="1">#REF!</definedName>
    <definedName name="ENGAGE_2rn3Upohdzfuzt2dK4ny_1579601697">#REF!</definedName>
    <definedName name="ENGAGE_2sCgwFImmABW6a2L1T9I_1608645182">#REF!</definedName>
    <definedName name="ENGAGE_2tE4D3qQjoyD42sUrWmv_1608644974">#REF!</definedName>
    <definedName name="ENGAGE_2tRkezTUl8mad9hHcK60_1579601689" localSheetId="1">#REF!</definedName>
    <definedName name="ENGAGE_2tRkezTUl8mad9hHcK60_1579601689">#REF!</definedName>
    <definedName name="ENGAGE_2XhuYwLBN9dGesgZAQio_1579601621" localSheetId="1">#REF!</definedName>
    <definedName name="ENGAGE_2XhuYwLBN9dGesgZAQio_1579601621">#REF!</definedName>
    <definedName name="ENGAGE_2XLseEHE8OVORcfieAMG_1579601687" localSheetId="1">#REF!</definedName>
    <definedName name="ENGAGE_2XLseEHE8OVORcfieAMG_1579601687">#REF!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 localSheetId="1">#REF!</definedName>
    <definedName name="ENGAGE_30MyBSFhVzx1K7qfEUvd_1579601684">#REF!</definedName>
    <definedName name="ENGAGE_32ACAuvWAx80DZNy8R5s_1608645134">#REF!</definedName>
    <definedName name="ENGAGE_33jajoxJlN7bWifVDVeg_1607951665">#REF!</definedName>
    <definedName name="ENGAGE_33pGHwz900UCCRUADswJ_1579601630" localSheetId="1">#REF!</definedName>
    <definedName name="ENGAGE_33pGHwz900UCCRUADswJ_1579601630">#REF!</definedName>
    <definedName name="ENGAGE_34hnh5Lxa8a4RepFrld1_1607951737">#REF!</definedName>
    <definedName name="ENGAGE_34s4lEzYmbWGIB9rBFba_1607951768">#REF!</definedName>
    <definedName name="ENGAGE_34xYdg24KGjutdj6nKgD_1579601637" localSheetId="1">#REF!</definedName>
    <definedName name="ENGAGE_34xYdg24KGjutdj6nKgD_1579601637">#REF!</definedName>
    <definedName name="ENGAGE_3A3wvcWhLyWjhQAGj12o_1607951722">#REF!</definedName>
    <definedName name="ENGAGE_3Aqi52riR1pVZFkgEDym_1579601672" localSheetId="1">#REF!</definedName>
    <definedName name="ENGAGE_3Aqi52riR1pVZFkgEDym_1579601672">#REF!</definedName>
    <definedName name="ENGAGE_3EuhyOIZpTdPAJGyziIo_1579601618" localSheetId="1">#REF!</definedName>
    <definedName name="ENGAGE_3EuhyOIZpTdPAJGyziIo_1579601618">#REF!</definedName>
    <definedName name="ENGAGE_3evQDJLVRRsUsmltSeKx_1608645166">#REF!</definedName>
    <definedName name="ENGAGE_3FHCsJSvThF3AYITLe0u_1607951715">#REF!</definedName>
    <definedName name="ENGAGE_3IFlUVqklSmAQeCk8BsO_1579601612" localSheetId="1">#REF!</definedName>
    <definedName name="ENGAGE_3IFlUVqklSmAQeCk8BsO_1579601612">#REF!</definedName>
    <definedName name="ENGAGE_3K4QGOUoktosyjFIhCt7_1608645146">#REF!</definedName>
    <definedName name="ENGAGE_3K73brppatZRP9PDg7ul_1608645109">#REF!</definedName>
    <definedName name="ENGAGE_3KumhNFLezbvJGknpaMp_1579601703" localSheetId="1">#REF!</definedName>
    <definedName name="ENGAGE_3KumhNFLezbvJGknpaMp_1579601703">#REF!</definedName>
    <definedName name="ENGAGE_3l3I3uKRuyie2NMc5qxM_1579601599" localSheetId="1">#REF!</definedName>
    <definedName name="ENGAGE_3l3I3uKRuyie2NMc5qxM_1579601599">#REF!</definedName>
    <definedName name="ENGAGE_3lLtgGSiLubsyQtG33z8_1608645181">#REF!</definedName>
    <definedName name="ENGAGE_3QAKlhtyOBvjSDMHRtye_1579601701" localSheetId="1">#REF!</definedName>
    <definedName name="ENGAGE_3QAKlhtyOBvjSDMHRtye_1579601701">#REF!</definedName>
    <definedName name="ENGAGE_3RQFySisCyZdJNu3pnoX_1607951608">#REF!</definedName>
    <definedName name="ENGAGE_3vi0worz7r4nPF8mzSUU_1607951709">#REF!</definedName>
    <definedName name="ENGAGE_3ZBHxWNgOjUph46jZ6Ct_1607951761">#REF!</definedName>
    <definedName name="ENGAGE_41VFTbrKIQG2l93UKRVL_1607951794">#REF!</definedName>
    <definedName name="ENGAGE_46XbfRVCZRq7AOw4TE86_1579601606" localSheetId="1">#REF!</definedName>
    <definedName name="ENGAGE_46XbfRVCZRq7AOw4TE86_1579601606">#REF!</definedName>
    <definedName name="ENGAGE_48iOdGgCpYrBlMSHz4F5_1607951764">#REF!</definedName>
    <definedName name="ENGAGE_49MaPiodqYpiTlvCdoD1_1608645089">#REF!</definedName>
    <definedName name="ENGAGE_4BCGME4FtqnxwE1ATzQm_1607951731">#REF!</definedName>
    <definedName name="ENGAGE_4BuKwR86fRkJUpSNGj9o_1608645093">#REF!</definedName>
    <definedName name="ENGAGE_4cjX5KqcAdvaJpeLcpev_1608645003">#REF!</definedName>
    <definedName name="ENGAGE_4i0DWNcOmL8IbbJU2Ix4_1579601652" localSheetId="1">#REF!</definedName>
    <definedName name="ENGAGE_4i0DWNcOmL8IbbJU2Ix4_1579601652">#REF!</definedName>
    <definedName name="ENGAGE_4iVJMunvjKnXqwhBH13C_1607951706">#REF!</definedName>
    <definedName name="ENGAGE_4LHt4HVBXIryi1JZ0eHs_1608645168">#REF!</definedName>
    <definedName name="ENGAGE_4lX9bIEdWvyVdgNyMk3c_1608644991">#REF!</definedName>
    <definedName name="ENGAGE_4NYlucuA3vNl1MIpryrY_1579601721" localSheetId="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 localSheetId="1">#REF!</definedName>
    <definedName name="ENGAGE_4RxeTAY9EK7T7xEcs76z_1579601641">#REF!</definedName>
    <definedName name="ENGAGE_4ZbsiorM0MfruBTOGbJS_1608645169">#REF!</definedName>
    <definedName name="ENGAGE_4ZxQ1RQoP9MPVfuBrdcs_1579601652" localSheetId="1">#REF!</definedName>
    <definedName name="ENGAGE_4ZxQ1RQoP9MPVfuBrdcs_1579601652">#REF!</definedName>
    <definedName name="ENGAGE_52alPVrg3zGmQKvtW7GC_1608645015">#REF!</definedName>
    <definedName name="ENGAGE_5BrWGd92sFzrklKp9wcp_1607951741">#REF!</definedName>
    <definedName name="ENGAGE_5Czb6CNB13CZYRPZQMrx_1579601696" localSheetId="1">#REF!</definedName>
    <definedName name="ENGAGE_5Czb6CNB13CZYRPZQMrx_1579601696">#REF!</definedName>
    <definedName name="ENGAGE_5d1xrfVkRHSl2qyyFCRL_1607951660">#REF!</definedName>
    <definedName name="ENGAGE_5d4qdlPeo1NU5d3HejDM_1579601612" localSheetId="1">#REF!</definedName>
    <definedName name="ENGAGE_5d4qdlPeo1NU5d3HejDM_1579601612">#REF!</definedName>
    <definedName name="ENGAGE_5ea3FNLjgsL7AlG6TQxt_1608644976">#REF!</definedName>
    <definedName name="ENGAGE_5ewXSTf3KBsce2yDCoai_1608645048">#REF!</definedName>
    <definedName name="ENGAGE_5FFlzXxq3itYCGfK0pU2_1579601644" localSheetId="1">#REF!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Kf3WF61WRyphh8lfw0p_1579601597" localSheetId="1">#REF!</definedName>
    <definedName name="ENGAGE_5Kf3WF61WRyphh8lfw0p_1579601597">#REF!</definedName>
    <definedName name="ENGAGE_5laY1PmsuJLL8f3F0qPZ_1607951738">#REF!</definedName>
    <definedName name="ENGAGE_5oNJccu1ZrZWloCTKR9N_1579601599" localSheetId="1">#REF!</definedName>
    <definedName name="ENGAGE_5oNJccu1ZrZWloCTKR9N_1579601599">#REF!</definedName>
    <definedName name="ENGAGE_5r5QePBaxVFKaO1YpZ00_1579601594" localSheetId="1">#REF!</definedName>
    <definedName name="ENGAGE_5r5QePBaxVFKaO1YpZ00_1579601594">#REF!</definedName>
    <definedName name="ENGAGE_5rWRNAQ2qibZD1Eq7xBr_1608645024">#REF!</definedName>
    <definedName name="ENGAGE_5RzcKQg76zpg1F6ZyoaB_1607951710">#REF!</definedName>
    <definedName name="ENGAGE_5UmsyKAa6hiaVHrjSC4I_1579601657" localSheetId="1">#REF!</definedName>
    <definedName name="ENGAGE_5UmsyKAa6hiaVHrjSC4I_1579601657">#REF!</definedName>
    <definedName name="ENGAGE_5VNdcxIYoxP0KyXmxgxr_1607951786">#REF!</definedName>
    <definedName name="ENGAGE_5zBC1j0dqX5ijjUFJPCK_1579601670" localSheetId="1">#REF!</definedName>
    <definedName name="ENGAGE_5zBC1j0dqX5ijjUFJPCK_1579601670">#REF!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 localSheetId="1">#REF!</definedName>
    <definedName name="ENGAGE_6d0oz1gc2cQKjHXobutK_1579601666">#REF!</definedName>
    <definedName name="ENGAGE_6e3bUoKyXlFMRka9vJE4_1607951742">#REF!</definedName>
    <definedName name="ENGAGE_6fIafW5R51ZJIoRa7cpB_1608645123">#REF!</definedName>
    <definedName name="ENGAGE_6gDwPeOCeDiA0xDTTiJB_1607951621">#REF!</definedName>
    <definedName name="ENGAGE_6GNAEgZ7Gxu3ZQoTKaxG_1579601702" localSheetId="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McI396D4g6Ix89dbkOy_1579601696" localSheetId="1">#REF!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l4fyvfZtUd36zkjiSf_1607951652">#REF!</definedName>
    <definedName name="ENGAGE_6wULhKcLMnBdk21vbZQM_1607951797">#REF!</definedName>
    <definedName name="ENGAGE_6xGhL25DohUqkKUhmxsG_1607951720">#REF!</definedName>
    <definedName name="ENGAGE_6xMP3hoCONGVAMzjovgc_1607951777">#REF!</definedName>
    <definedName name="ENGAGE_6XvnDB8mibnho251mPa0_1579601723" localSheetId="1">#REF!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 localSheetId="1">#REF!</definedName>
    <definedName name="ENGAGE_71QnR5iJoCmUtjDb74ZE_1579601637">#REF!</definedName>
    <definedName name="ENGAGE_736TjnsRYzmGnnzyP4Tf_1608645155">#REF!</definedName>
    <definedName name="ENGAGE_75qIaqL7DI1ss5ENAaRr_1607951668">#REF!</definedName>
    <definedName name="ENGAGE_775IsQiQBXDkCWOlSH1V_1579601684" localSheetId="1">#REF!</definedName>
    <definedName name="ENGAGE_775IsQiQBXDkCWOlSH1V_1579601684">#REF!</definedName>
    <definedName name="ENGAGE_7Ao2NOsxwUgV6fpRujaB_1607951761">#REF!</definedName>
    <definedName name="ENGAGE_7D2Jc0gxUoBnWegcdNCp_1607951793">#REF!</definedName>
    <definedName name="ENGAGE_7ebXfFLpRnFfaxVfsXqM_1607951675">#REF!</definedName>
    <definedName name="ENGAGE_7FrYR5lkAqiwQ3tai82w_1608645074">#REF!</definedName>
    <definedName name="ENGAGE_7G7LLDYm0T91MnCwNcEK_1579601684" localSheetId="1">#REF!</definedName>
    <definedName name="ENGAGE_7G7LLDYm0T91MnCwNcEK_1579601684">#REF!</definedName>
    <definedName name="ENGAGE_7Gc5u8tNycMhgUSWNd9q_1608644980">#REF!</definedName>
    <definedName name="ENGAGE_7IKpBcpeLFALga53hQ8X_1579601603" localSheetId="1">#REF!</definedName>
    <definedName name="ENGAGE_7IKpBcpeLFALga53hQ8X_1579601603">#REF!</definedName>
    <definedName name="ENGAGE_7ofA1AFVvJ6MHM7Xiu0m_1608645053">#REF!</definedName>
    <definedName name="ENGAGE_7UmAd0IWtDs8nJg8Hx2A_1608645139">#REF!</definedName>
    <definedName name="ENGAGE_7VMnd4IGqNVILOCyxfwo_1608645066">#REF!</definedName>
    <definedName name="ENGAGE_7vqK5UfJmu9MnnpduXN2_1607951734">#REF!</definedName>
    <definedName name="ENGAGE_7vrwNUHCtBtLYMZXDQcp_1579601737" localSheetId="1">#REF!</definedName>
    <definedName name="ENGAGE_7vrwNUHCtBtLYMZXDQcp_1579601737">#REF!</definedName>
    <definedName name="ENGAGE_7wDYIAQHEpMstWUe4a9x_1608644998">#REF!</definedName>
    <definedName name="ENGAGE_7xn8k5BUln3jKzpnReXO_1579601736" localSheetId="1">#REF!</definedName>
    <definedName name="ENGAGE_7xn8k5BUln3jKzpnReXO_1579601736">#REF!</definedName>
    <definedName name="ENGAGE_836BsQJDrLWXec6jCmLr_1579601679" localSheetId="1">#REF!</definedName>
    <definedName name="ENGAGE_836BsQJDrLWXec6jCmLr_1579601679">#REF!</definedName>
    <definedName name="ENGAGE_84ihrPzCCByqovsQ8Thq_1608645042">#REF!</definedName>
    <definedName name="ENGAGE_88xQl7RKLHt2RP8H0Hlp_1579601724" localSheetId="1">#REF!</definedName>
    <definedName name="ENGAGE_88xQl7RKLHt2RP8H0Hlp_1579601724">#REF!</definedName>
    <definedName name="ENGAGE_892PzoA8oPTN9k8YwErv_1579601749" localSheetId="1">#REF!</definedName>
    <definedName name="ENGAGE_892PzoA8oPTN9k8YwErv_1579601749">#REF!</definedName>
    <definedName name="ENGAGE_8aKU54yeWVmUJKPeZktG_1579601736" localSheetId="1">#REF!</definedName>
    <definedName name="ENGAGE_8aKU54yeWVmUJKPeZktG_1579601736">#REF!</definedName>
    <definedName name="ENGAGE_8CS1A8hxW6AZNQKyZaX1_1579601622" localSheetId="1">#REF!</definedName>
    <definedName name="ENGAGE_8CS1A8hxW6AZNQKyZaX1_1579601622">#REF!</definedName>
    <definedName name="ENGAGE_8DgwJyJN58GU3vcMt2ac_1607951713">#REF!</definedName>
    <definedName name="ENGAGE_8EQwPrcH9ZRKiRbpfoYD_1579601719" localSheetId="1">#REF!</definedName>
    <definedName name="ENGAGE_8EQwPrcH9ZRKiRbpfoYD_1579601719">#REF!</definedName>
    <definedName name="ENGAGE_8eyPihZBi3DkXOkZtXWx_1579601708" localSheetId="1">#REF!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LFIW2JL12n1ZBfYxDvg_1579601624" localSheetId="1">#REF!</definedName>
    <definedName name="ENGAGE_8LFIW2JL12n1ZBfYxDvg_1579601624">#REF!</definedName>
    <definedName name="ENGAGE_8NlQ62KyRLEvlsP5kYki_1579601719" localSheetId="1">#REF!</definedName>
    <definedName name="ENGAGE_8NlQ62KyRLEvlsP5kYki_1579601719">#REF!</definedName>
    <definedName name="ENGAGE_8QYJoiyJV6ObMTIUncdm_1607951768">#REF!</definedName>
    <definedName name="ENGAGE_8TA1BcBBeDt1ndY8a7V1_1579601634" localSheetId="1">#REF!</definedName>
    <definedName name="ENGAGE_8TA1BcBBeDt1ndY8a7V1_1579601634">#REF!</definedName>
    <definedName name="ENGAGE_8vMQQ6CZCxCp4UfHG1yA_1607951645">#REF!</definedName>
    <definedName name="ENGAGE_8w6YcJugX6socwPUslcY_1607951761">#REF!</definedName>
    <definedName name="ENGAGE_8wKCdoqiWDtkPPBMWfTL_1608645175">#REF!</definedName>
    <definedName name="ENGAGE_8zjKTp0kBh1r7gU3JXuJ_1579601739" localSheetId="1">#REF!</definedName>
    <definedName name="ENGAGE_8zjKTp0kBh1r7gU3JXuJ_1579601739">#REF!</definedName>
    <definedName name="ENGAGE_93XkAZTPRjepPSif383H_1607951730">#REF!</definedName>
    <definedName name="ENGAGE_992aSHZysU1wSiag674Q_1607951636">#REF!</definedName>
    <definedName name="ENGAGE_9f5FE50f4vyy6nO7aJeh_1607951768">#REF!</definedName>
    <definedName name="ENGAGE_9FAyHOcRnqma0qK6oAHM_1607951705">#REF!</definedName>
    <definedName name="ENGAGE_9fTuHUiCmRq4B0S9gZof_1608645108">#REF!</definedName>
    <definedName name="ENGAGE_9kvI2HCm22AATMuQdU13_1579601601" localSheetId="1">#REF!</definedName>
    <definedName name="ENGAGE_9kvI2HCm22AATMuQdU13_1579601601">#REF!</definedName>
    <definedName name="ENGAGE_9lr6KhBKzomLoRI59E4l_1608645090">#REF!</definedName>
    <definedName name="ENGAGE_9lZFrU676CWX9iBJB04V_1608645150">#REF!</definedName>
    <definedName name="ENGAGE_9nhXmTSipcDxAyTbUR2O_1579601653" localSheetId="1">#REF!</definedName>
    <definedName name="ENGAGE_9nhXmTSipcDxAyTbUR2O_1579601653">#REF!</definedName>
    <definedName name="ENGAGE_9nW5icNE5Zkf8zTZTewI_1579601687" localSheetId="1">#REF!</definedName>
    <definedName name="ENGAGE_9nW5icNE5Zkf8zTZTewI_1579601687">#REF!</definedName>
    <definedName name="ENGAGE_9OQYd026b4yrDAemAfqu_1608645166">#REF!</definedName>
    <definedName name="ENGAGE_9VyVMdk7Dih0pzrTPPYf_1607951593">#REF!</definedName>
    <definedName name="ENGAGE_9WjGByuZijL6ySrVbUUR_1579601612" localSheetId="1">#REF!</definedName>
    <definedName name="ENGAGE_9WjGByuZijL6ySrVbUUR_1579601612">#REF!</definedName>
    <definedName name="ENGAGE_9xotMiH0CFRncOU1btqz_1579601596" localSheetId="1">#REF!</definedName>
    <definedName name="ENGAGE_9xotMiH0CFRncOU1btqz_1579601596">#REF!</definedName>
    <definedName name="ENGAGE_9YWuHg6lnyYRb9aAIK5d_1608645142">#REF!</definedName>
    <definedName name="ENGAGE_A0DHYoipbjtyapSmwnfo_1608645093">#REF!</definedName>
    <definedName name="ENGAGE_A1tyHoVPgC4NY6txjwNK_1579601678" localSheetId="1">#REF!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 localSheetId="1">#REF!</definedName>
    <definedName name="ENGAGE_a5vd2j0lZAIlXSjnL26W_1579601676">#REF!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eqUXmR9S9ySoszvUZR_1579601714" localSheetId="1">#REF!</definedName>
    <definedName name="ENGAGE_ageqUXmR9S9ySoszvUZR_1579601714">#REF!</definedName>
    <definedName name="ENGAGE_AGFvjRbi39z3or1HKLbd_1607951769">#REF!</definedName>
    <definedName name="ENGAGE_agMn15wdbnJMih1kGxcZ_1579601690" localSheetId="1">#REF!</definedName>
    <definedName name="ENGAGE_agMn15wdbnJMih1kGxcZ_1579601690">#REF!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ICUbOPWntlfzNX2aKfL_1607951667">#REF!</definedName>
    <definedName name="ENGAGE_ajLx4hZ1QprJDB063X4x_1579601705" localSheetId="1">#REF!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e1TEjboucCRv4QYzxw_1579601624" localSheetId="1">#REF!</definedName>
    <definedName name="ENGAGE_Ake1TEjboucCRv4QYzxw_1579601624">#REF!</definedName>
    <definedName name="ENGAGE_ameQlQsLeFVRBKWkcrax_1608644999">#REF!</definedName>
    <definedName name="ENGAGE_ANiT0m6y82QK5TDZDK1y_1608645095">#REF!</definedName>
    <definedName name="ENGAGE_ANnaV4fFGB6QeEUI9wf1_1607951632">#REF!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 localSheetId="1">#REF!</definedName>
    <definedName name="ENGAGE_ApGMTvYeHHghUTCDT6TF_1579601603">#REF!</definedName>
    <definedName name="ENGAGE_APlObCgMKsoiNv4nnjkF_1608645091">#REF!</definedName>
    <definedName name="ENGAGE_Aplt0Md7xhl7zIi1roCL_1579601703" localSheetId="1">#REF!</definedName>
    <definedName name="ENGAGE_Aplt0Md7xhl7zIi1roCL_1579601703">#REF!</definedName>
    <definedName name="ENGAGE_APva9KjC049A8eZIIlwR_1607951736">#REF!</definedName>
    <definedName name="ENGAGE_arO6OZZjA73iatKxY7ns_1608645145">#REF!</definedName>
    <definedName name="ENGAGE_at3Ljv75iheAXk6dnbMd_1607951737">#REF!</definedName>
    <definedName name="ENGAGE_atBeAtY93Sl5n0TwMOaG_1607951586">#REF!</definedName>
    <definedName name="ENGAGE_atkt62jKMSrVCT8ZhMaR_1608645065">#REF!</definedName>
    <definedName name="ENGAGE_AtSUsi8LLE4hweNP5IQM_1608645006">#REF!</definedName>
    <definedName name="ENGAGE_Av8Z9Qaxa54t3g15OJUL_1607951743">#REF!</definedName>
    <definedName name="ENGAGE_aWnRAQinTO83sYCo76tE_1579601599" localSheetId="1">#REF!</definedName>
    <definedName name="ENGAGE_aWnRAQinTO83sYCo76tE_1579601599">#REF!</definedName>
    <definedName name="ENGAGE_aXJFFdpE2KpFvVKJg8Wm_1608645013">#REF!</definedName>
    <definedName name="ENGAGE_AxQ4oAmDittTGsya2eAn_1607951693">#REF!</definedName>
    <definedName name="ENGAGE_B016wpbKC7DazCZFzawt_1607951796">#REF!</definedName>
    <definedName name="ENGAGE_B1JtAnRx6XT6KB0T8e0l_1607951700">#REF!</definedName>
    <definedName name="ENGAGE_B1ZLKbFgCTjc3KF7E3YY_1607951801">#REF!</definedName>
    <definedName name="ENGAGE_b4aoteLxLkNYGuAPQuGX_1579601739" localSheetId="1">#REF!</definedName>
    <definedName name="ENGAGE_b4aoteLxLkNYGuAPQuGX_1579601739">#REF!</definedName>
    <definedName name="ENGAGE_b4vWA9Z71lS0bHsZc0GL_1607951754">#REF!</definedName>
    <definedName name="ENGAGE_B71P9lAm4xYyWIFwc4fp_1607951731">#REF!</definedName>
    <definedName name="ENGAGE_B7BW7kxrql5cHXWuesbt_1607951718">#REF!</definedName>
    <definedName name="ENGAGE_B8OkzKjCrvMUdOozfODI_1608644969">#REF!</definedName>
    <definedName name="ENGAGE_BCfj35EgtCJtnhA50ctw_1607951783">#REF!</definedName>
    <definedName name="ENGAGE_bCsXKN3PVuSUssg5oLbY_1608645134">#REF!</definedName>
    <definedName name="ENGAGE_bdz6ni8rsEm0qs3q6aMf_1607951813">#REF!</definedName>
    <definedName name="ENGAGE_BgEcPCGvkSUctEGaGbNP_1608645038">#REF!</definedName>
    <definedName name="ENGAGE_bhIuu77V2AAx5e8N4Ijr_1607951795">#REF!</definedName>
    <definedName name="ENGAGE_BHixf8Y9uWGqdItdRdsw_1608645013">#REF!</definedName>
    <definedName name="ENGAGE_BK3FlADG0FkHeIJmYn6V_1607951590">#REF!</definedName>
    <definedName name="ENGAGE_BK3tE8IpAJGalF2EbZJK_1608645090">#REF!</definedName>
    <definedName name="ENGAGE_BK50E4IMAQibZF3fro5s_1579601641" localSheetId="1">#REF!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mENOao3UuhZ8NG6iagn_1608645088">#REF!</definedName>
    <definedName name="ENGAGE_BMp0Y9nfYG4GQtkMMVXd_1607951628">#REF!</definedName>
    <definedName name="ENGAGE_bOXH3uHAwdvtp1Umw11A_1579601649" localSheetId="1">#REF!</definedName>
    <definedName name="ENGAGE_bOXH3uHAwdvtp1Umw11A_1579601649">#REF!</definedName>
    <definedName name="ENGAGE_bOxNS4Jhr5AsRCJ4DyrK_1607951640">#REF!</definedName>
    <definedName name="ENGAGE_BQ7jTewMmla1wlXfkcc5_1579601642" localSheetId="1">#REF!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 localSheetId="1">#REF!</definedName>
    <definedName name="ENGAGE_BUs7Mg0FjCMW7BL19Z2c_1579601603">#REF!</definedName>
    <definedName name="ENGAGE_bv8h0wUfC6EJfYTuoEjK_1608645108">#REF!</definedName>
    <definedName name="ENGAGE_BVP0L6Jmlu51duasFLV8_1607951715">#REF!</definedName>
    <definedName name="ENGAGE_BXuYa5OyiaWDiZvBNWAA_1579601739" localSheetId="1">#REF!</definedName>
    <definedName name="ENGAGE_BXuYa5OyiaWDiZvBNWAA_1579601739">#REF!</definedName>
    <definedName name="ENGAGE_by7cdDex0tgYQELdNsoJ_1608645105">#REF!</definedName>
    <definedName name="ENGAGE_BYEhRvWXiltFGnNSZSEq_1579601597" localSheetId="1">#REF!</definedName>
    <definedName name="ENGAGE_BYEhRvWXiltFGnNSZSEq_1579601597">#REF!</definedName>
    <definedName name="ENGAGE_ByqAUiZBx7mSeM91LwQy_1607951763">#REF!</definedName>
    <definedName name="ENGAGE_bZKOjlSHGrcLHcqon6kN_1607951594">#REF!</definedName>
    <definedName name="ENGAGE_c0b6sS1YOMCq38cYrvjv_1608644996">#REF!</definedName>
    <definedName name="ENGAGE_C2qFMxrNsHSYNyDPhwKR_1608645165">#REF!</definedName>
    <definedName name="ENGAGE_C4GgPTIuPZinda1embi4_1579601676" localSheetId="1">#REF!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dwB7l0oFYxENmCIKliv_1608645155">#REF!</definedName>
    <definedName name="ENGAGE_cEOPs3CpMpOjqE8v4NNR_1579601713" localSheetId="1">#REF!</definedName>
    <definedName name="ENGAGE_cEOPs3CpMpOjqE8v4NNR_1579601713">#REF!</definedName>
    <definedName name="ENGAGE_Cf0HnGD3W2M2flnLNY0R_1579601730" localSheetId="1">#REF!</definedName>
    <definedName name="ENGAGE_Cf0HnGD3W2M2flnLNY0R_1579601730">#REF!</definedName>
    <definedName name="ENGAGE_cfU0cDubOUWao6yWa8Ac_1607951623">#REF!</definedName>
    <definedName name="ENGAGE_ch4wQnkPuq7w2i3CqBkA_1579601594" localSheetId="1">#REF!</definedName>
    <definedName name="ENGAGE_ch4wQnkPuq7w2i3CqBkA_1579601594">#REF!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mDZHCO6WQPOvo96i5an_1579601641" localSheetId="1">#REF!</definedName>
    <definedName name="ENGAGE_CmDZHCO6WQPOvo96i5an_1579601641">#REF!</definedName>
    <definedName name="ENGAGE_Cn5tdeSYTvieDkIkMa5E_1608645117">#REF!</definedName>
    <definedName name="ENGAGE_CnU1CKbjtDxjzdLmsB1N_1608645015">#REF!</definedName>
    <definedName name="ENGAGE_CoQcJt9aQYTzvr9pfSWu_1579601631" localSheetId="1">#REF!</definedName>
    <definedName name="ENGAGE_CoQcJt9aQYTzvr9pfSWu_1579601631">#REF!</definedName>
    <definedName name="ENGAGE_cpfmAYGYT9r8EK4JXxkz_1608645157">#REF!</definedName>
    <definedName name="ENGAGE_cRIOcz1eW58htx41xlTP_1607951632">#REF!</definedName>
    <definedName name="ENGAGE_cS0t3XsQYt7ACTetUXMj_1579601705" localSheetId="1">#REF!</definedName>
    <definedName name="ENGAGE_cS0t3XsQYt7ACTetUXMj_1579601705">#REF!</definedName>
    <definedName name="ENGAGE_CsEegv4twQNkZ5FFrpwe_1579601614" localSheetId="1">#REF!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 localSheetId="1">#REF!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ZLwKurvCIQxsTemxED_1579601630" localSheetId="1">#REF!</definedName>
    <definedName name="ENGAGE_cYZLwKurvCIQxsTemxED_1579601630">#REF!</definedName>
    <definedName name="ENGAGE_CZObEKSJMINfn4KwJncD_1579601700" localSheetId="1">#REF!</definedName>
    <definedName name="ENGAGE_CZObEKSJMINfn4KwJncD_1579601700">#REF!</definedName>
    <definedName name="ENGAGE_CzZxpXIO2AoaVvGBXAkQ_1608644974">#REF!</definedName>
    <definedName name="ENGAGE_D19s5DNFRQuomTUghsgL_1608645029">#REF!</definedName>
    <definedName name="ENGAGE_D2ARHjcXnMPnvXjtYHnq_1579601594" localSheetId="1">#REF!</definedName>
    <definedName name="ENGAGE_D2ARHjcXnMPnvXjtYHnq_1579601594">#REF!</definedName>
    <definedName name="ENGAGE_D2dYP7nJXoDFSfAxGD6D_1579601612" localSheetId="1">#REF!</definedName>
    <definedName name="ENGAGE_D2dYP7nJXoDFSfAxGD6D_1579601612">#REF!</definedName>
    <definedName name="ENGAGE_D2FaOc3gjYBLqnVBz8DK_1579601607" localSheetId="1">#REF!</definedName>
    <definedName name="ENGAGE_D2FaOc3gjYBLqnVBz8DK_1579601607">#REF!</definedName>
    <definedName name="ENGAGE_D2OAy2pWEdt4Te2LnYO4_1608645060">#REF!</definedName>
    <definedName name="ENGAGE_D5rPjUMpMbPUa817EhpJ_1579601622" localSheetId="1">#REF!</definedName>
    <definedName name="ENGAGE_D5rPjUMpMbPUa817EhpJ_1579601622">#REF!</definedName>
    <definedName name="ENGAGE_D5VIXSLrMH4UFrnm93HM_1608644976">#REF!</definedName>
    <definedName name="ENGAGE_D7t1mVvWsxqTo5C5m36T_1579601623" localSheetId="1">#REF!</definedName>
    <definedName name="ENGAGE_D7t1mVvWsxqTo5C5m36T_1579601623">#REF!</definedName>
    <definedName name="ENGAGE_D9n1ah9V1QkLs7DtIRIj_1608644983">#REF!</definedName>
    <definedName name="ENGAGE_Dalq6iFC9Xp6B7hRDvTt_1579601599" localSheetId="1">#REF!</definedName>
    <definedName name="ENGAGE_Dalq6iFC9Xp6B7hRDvTt_1579601599">#REF!</definedName>
    <definedName name="ENGAGE_dAwPmCFtcKaKsfr7Mvgh_1579601595" localSheetId="1">#REF!</definedName>
    <definedName name="ENGAGE_dAwPmCFtcKaKsfr7Mvgh_1579601595">#REF!</definedName>
    <definedName name="ENGAGE_dCLIVKPOOzbH1m36psbj_1607951741">#REF!</definedName>
    <definedName name="ENGAGE_dDX4xOf2jwUmkDX8GQKU_1579601618" localSheetId="1">#REF!</definedName>
    <definedName name="ENGAGE_dDX4xOf2jwUmkDX8GQKU_1579601618">#REF!</definedName>
    <definedName name="ENGAGE_DElrywkgkT4FeP51ltMB_1608645154">#REF!</definedName>
    <definedName name="ENGAGE_DEsXQHrxse6Bw0CAsBMV_1608645040">#REF!</definedName>
    <definedName name="ENGAGE_df95gIC1LzIyoMeInMd7_1579601694" localSheetId="1">#REF!</definedName>
    <definedName name="ENGAGE_df95gIC1LzIyoMeInMd7_1579601694">#REF!</definedName>
    <definedName name="ENGAGE_dfG7cfA2yTc9vzU4BC3J_1579601622" localSheetId="1">#REF!</definedName>
    <definedName name="ENGAGE_dfG7cfA2yTc9vzU4BC3J_1579601622">#REF!</definedName>
    <definedName name="ENGAGE_dFiUxqUB4hvbSyHmFkmu_1608645115">#REF!</definedName>
    <definedName name="ENGAGE_dFm12Maqe7OB1rk1KfGF_1607951587">#REF!</definedName>
    <definedName name="ENGAGE_dGi2tYUGTFppPg6cn2AR_1579601666" localSheetId="1">#REF!</definedName>
    <definedName name="ENGAGE_dGi2tYUGTFppPg6cn2AR_1579601666">#REF!</definedName>
    <definedName name="ENGAGE_dgjMlPKW8ljQIsdJ1stl_1608644987">#REF!</definedName>
    <definedName name="ENGAGE_dgjqzDMkFTTpMqZ6yCdg_1579601637" localSheetId="1">#REF!</definedName>
    <definedName name="ENGAGE_dgjqzDMkFTTpMqZ6yCdg_1579601637">#REF!</definedName>
    <definedName name="ENGAGE_DHMXkY72J97QrtsUND0s_1607951593">#REF!</definedName>
    <definedName name="ENGAGE_DJIYYrcdxnBP4JjMARg6_1579601625" localSheetId="1">#REF!</definedName>
    <definedName name="ENGAGE_DJIYYrcdxnBP4JjMARg6_1579601625">#REF!</definedName>
    <definedName name="ENGAGE_DjmfdQLU7TPjGWz8nBND_1579601660" localSheetId="1">#REF!</definedName>
    <definedName name="ENGAGE_DjmfdQLU7TPjGWz8nBND_1579601660">#REF!</definedName>
    <definedName name="ENGAGE_Dl4FCJdV9MfNgjGQHcYz_1579601677" localSheetId="1">#REF!</definedName>
    <definedName name="ENGAGE_Dl4FCJdV9MfNgjGQHcYz_1579601677">#REF!</definedName>
    <definedName name="ENGAGE_DlCFaQQSpEgXHCC5sFmJ_1579601632" localSheetId="1">#REF!</definedName>
    <definedName name="ENGAGE_DlCFaQQSpEgXHCC5sFmJ_1579601632">#REF!</definedName>
    <definedName name="ENGAGE_dmtkX6cDrCYqGXgWnDxw_1607951660">#REF!</definedName>
    <definedName name="ENGAGE_dmtMRKrezl9vZXBGEedy_1607951615">#REF!</definedName>
    <definedName name="ENGAGE_dnPYXklk0zGl4vFLJnjt_1579601654" localSheetId="1">#REF!</definedName>
    <definedName name="ENGAGE_dnPYXklk0zGl4vFLJnjt_1579601654">#REF!</definedName>
    <definedName name="ENGAGE_DnYiDx7t2VlNURzbPeOU_1608645126">#REF!</definedName>
    <definedName name="ENGAGE_do0a9TEz8fyNN26xmQcc_1579601681" localSheetId="1">#REF!</definedName>
    <definedName name="ENGAGE_do0a9TEz8fyNN26xmQcc_1579601681">#REF!</definedName>
    <definedName name="ENGAGE_dottDeJM2XNAYDZKDAON_1608645167">#REF!</definedName>
    <definedName name="ENGAGE_DOykdpt8R3EF9h6LjpsX_1579601627" localSheetId="1">#REF!</definedName>
    <definedName name="ENGAGE_DOykdpt8R3EF9h6LjpsX_1579601627">#REF!</definedName>
    <definedName name="ENGAGE_dqbj6THEhPk4Bai54zxh_1607951621">#REF!</definedName>
    <definedName name="ENGAGE_DRBHjMaxO4w1E4smYxHA_1608645104">#REF!</definedName>
    <definedName name="ENGAGE_DTIND1T5jgYKuwfAWpQA_1608644976">#REF!</definedName>
    <definedName name="ENGAGE_dUl8IxGiOLnAJmpf6Btm_1579601714" localSheetId="1">#REF!</definedName>
    <definedName name="ENGAGE_dUl8IxGiOLnAJmpf6Btm_1579601714">#REF!</definedName>
    <definedName name="ENGAGE_dv2Xvnf9B2RgSRAYFUt8_1608645107">#REF!</definedName>
    <definedName name="ENGAGE_DwLV7XvRg19Iw97Llz4N_1607951641">#REF!</definedName>
    <definedName name="ENGAGE_dXBdLCaswOj0j1YJixEX_1579601738" localSheetId="1">#REF!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 localSheetId="1">#REF!</definedName>
    <definedName name="ENGAGE_e0gjniqhtN5k8WWgKbaR_1579601643">#REF!</definedName>
    <definedName name="ENGAGE_E0nHE2gSw4u5uvFUsoVK_1579601749" localSheetId="1">#REF!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 localSheetId="1">#REF!</definedName>
    <definedName name="ENGAGE_e5kFxtH16xpKwWQsi7xP_1579601666">#REF!</definedName>
    <definedName name="ENGAGE_E696uY0BwArukqcH3ez7_1579601624" localSheetId="1">#REF!</definedName>
    <definedName name="ENGAGE_E696uY0BwArukqcH3ez7_1579601624">#REF!</definedName>
    <definedName name="ENGAGE_E8sP3wKeMyggq70sTlvw_1608645013">#REF!</definedName>
    <definedName name="ENGAGE_E9roiakztuJBMkaR2Ge7_1579601606" localSheetId="1">#REF!</definedName>
    <definedName name="ENGAGE_E9roiakztuJBMkaR2Ge7_1579601606">#REF!</definedName>
    <definedName name="ENGAGE_E9WPW2PTIlHB30pSYmjk_1608645092">#REF!</definedName>
    <definedName name="ENGAGE_Ed92G5NAhXeb48mrdzP5_1607951784">#REF!</definedName>
    <definedName name="ENGAGE_EF6AAeNjaS4duuJ40Xlx_1607951787">#REF!</definedName>
    <definedName name="ENGAGE_eG3h4vTGahQwypMJeNKZ_1607951701">#REF!</definedName>
    <definedName name="ENGAGE_eHTqvzG3nwVp8B4Sgfhb_1608645105">#REF!</definedName>
    <definedName name="ENGAGE_Ej5DyyY7lFDcKUXAEDdK_1607951767">#REF!</definedName>
    <definedName name="ENGAGE_EjmmZD2nxWQFqrtMVkGZ_1579601718" localSheetId="1">#REF!</definedName>
    <definedName name="ENGAGE_EjmmZD2nxWQFqrtMVkGZ_1579601718">#REF!</definedName>
    <definedName name="ENGAGE_ELilZfMLB5bHrHFcuBel_1579601606" localSheetId="1">#REF!</definedName>
    <definedName name="ENGAGE_ELilZfMLB5bHrHFcuBel_1579601606">#REF!</definedName>
    <definedName name="ENGAGE_EP0B6X3aNTVieU4Gsvzx_1579601749" localSheetId="1">#REF!</definedName>
    <definedName name="ENGAGE_EP0B6X3aNTVieU4Gsvzx_1579601749">#REF!</definedName>
    <definedName name="ENGAGE_EP71CLNdTYFJpqtUbYXz_1579601675" localSheetId="1">#REF!</definedName>
    <definedName name="ENGAGE_EP71CLNdTYFJpqtUbYXz_1579601675">#REF!</definedName>
    <definedName name="ENGAGE_eq7g2jiQi8J9qJWlkdtP_1579601704" localSheetId="1">#REF!</definedName>
    <definedName name="ENGAGE_eq7g2jiQi8J9qJWlkdtP_1579601704">#REF!</definedName>
    <definedName name="ENGAGE_EQSBBwJPeSRrckPnThaZ_1608645155">#REF!</definedName>
    <definedName name="ENGAGE_eQXv8vYL9Pm7r1axxffB_1608645165">#REF!</definedName>
    <definedName name="ENGAGE_eRD2yJjtQtJR15gzzFqO_1608644975">#REF!</definedName>
    <definedName name="ENGAGE_erf8AU1MaLHmksLCnv7y_1579601673" localSheetId="1">#REF!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 localSheetId="1">#REF!</definedName>
    <definedName name="ENGAGE_EvwqKlXr0Kk93B3IJ1bA_1579601617">#REF!</definedName>
    <definedName name="ENGAGE_Ewxv9cMCqFlA0ayM6fwC_1607951783">#REF!</definedName>
    <definedName name="ENGAGE_eyZAARUREnvEcjgg6LPd_1579601723" localSheetId="1">#REF!</definedName>
    <definedName name="ENGAGE_eyZAARUREnvEcjgg6LPd_1579601723">#REF!</definedName>
    <definedName name="ENGAGE_F1vhmOBXoFQ5MUCA7YDs_1608645173">#REF!</definedName>
    <definedName name="ENGAGE_f5NDzBmmm1fM6uhMry0N_1607951642">#REF!</definedName>
    <definedName name="ENGAGE_f61FfPeNh7eq0tHGPoZN_1579601605" localSheetId="1">#REF!</definedName>
    <definedName name="ENGAGE_f61FfPeNh7eq0tHGPoZN_1579601605">#REF!</definedName>
    <definedName name="ENGAGE_f80BtLcA137VnBFnQrRf_1579601635" localSheetId="1">#REF!</definedName>
    <definedName name="ENGAGE_f80BtLcA137VnBFnQrRf_1579601635">#REF!</definedName>
    <definedName name="ENGAGE_f81KwYVrPlNck0MbnUgq_1579601701" localSheetId="1">#REF!</definedName>
    <definedName name="ENGAGE_f81KwYVrPlNck0MbnUgq_1579601701">#REF!</definedName>
    <definedName name="ENGAGE_f8hjpxD1vNQQXgvKiuXL_1579601707" localSheetId="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A65KjFWVXVglokUOs6a_1579601703" localSheetId="1">#REF!</definedName>
    <definedName name="ENGAGE_FA65KjFWVXVglokUOs6a_1579601703">#REF!</definedName>
    <definedName name="ENGAGE_FBD3EZT06PRtPcw76A1l_1607951643">#REF!</definedName>
    <definedName name="ENGAGE_fBPPc0WpbubiUJL0gk92_1607951751">#REF!</definedName>
    <definedName name="ENGAGE_fCPTzgjBZrpV64BTP5Bo_1579601690" localSheetId="1">#REF!</definedName>
    <definedName name="ENGAGE_fCPTzgjBZrpV64BTP5Bo_1579601690">#REF!</definedName>
    <definedName name="ENGAGE_FDMypJFFdwrmBDHzEN8F_1579601660" localSheetId="1">#REF!</definedName>
    <definedName name="ENGAGE_FDMypJFFdwrmBDHzEN8F_1579601660">#REF!</definedName>
    <definedName name="ENGAGE_Ff3bRosVdFjPuxnKCNRS_1608645024">#REF!</definedName>
    <definedName name="ENGAGE_FHDej52jyM8iyh7Nkduy_1579601673" localSheetId="1">#REF!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JB0cRQ3w556vKmYnu3K_1608645109">#REF!</definedName>
    <definedName name="ENGAGE_fk36ybwjSsxlMvHzHtez_1607951770">#REF!</definedName>
    <definedName name="ENGAGE_flgE7S6thTOK0DPgfw2S_1579601609" localSheetId="1">#REF!</definedName>
    <definedName name="ENGAGE_flgE7S6thTOK0DPgfw2S_1579601609">#REF!</definedName>
    <definedName name="ENGAGE_FlqIkbUMN3btB1yBn6W6_1579601722" localSheetId="1">#REF!</definedName>
    <definedName name="ENGAGE_FlqIkbUMN3btB1yBn6W6_1579601722">#REF!</definedName>
    <definedName name="ENGAGE_fncvbww7bBUeoalzTflX_1579601707" localSheetId="1">#REF!</definedName>
    <definedName name="ENGAGE_fncvbww7bBUeoalzTflX_1579601707">#REF!</definedName>
    <definedName name="ENGAGE_fnWKbvgbELYhmhcRkRGA_1579601724" localSheetId="1">#REF!</definedName>
    <definedName name="ENGAGE_fnWKbvgbELYhmhcRkRGA_1579601724">#REF!</definedName>
    <definedName name="ENGAGE_Fo8twBe0cheKfaY6s9B6_1608645116">#REF!</definedName>
    <definedName name="ENGAGE_fP2Ta7JUeVFdPLZlqoHh_1607951658">#REF!</definedName>
    <definedName name="ENGAGE_FPqQUkH4havisYpWOB3O_1579601649" localSheetId="1">#REF!</definedName>
    <definedName name="ENGAGE_FPqQUkH4havisYpWOB3O_1579601649">#REF!</definedName>
    <definedName name="ENGAGE_FqqUXz6RpDzZbkWNx7IN_1607951804">#REF!</definedName>
    <definedName name="ENGAGE_fRKx95Uhif8jGbZQUypZ_1607951699">#REF!</definedName>
    <definedName name="ENGAGE_fsNObr0g9QoYptPBXyFn_1579601672" localSheetId="1">#REF!</definedName>
    <definedName name="ENGAGE_fsNObr0g9QoYptPBXyFn_1579601672">#REF!</definedName>
    <definedName name="ENGAGE_fsYYSbyQ5RPl8vJPGnEG_1579601688" localSheetId="1">#REF!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 localSheetId="1">#REF!</definedName>
    <definedName name="ENGAGE_FVndpxMG26ST44vL70RM_1579601715">#REF!</definedName>
    <definedName name="ENGAGE_fy9g5ciofrm02ZjouNTT_1579601708" localSheetId="1">#REF!</definedName>
    <definedName name="ENGAGE_fy9g5ciofrm02ZjouNTT_1579601708">#REF!</definedName>
    <definedName name="ENGAGE_fyIIThgT5eK1NIomEgBo_1579601737" localSheetId="1">#REF!</definedName>
    <definedName name="ENGAGE_fyIIThgT5eK1NIomEgBo_1579601737">#REF!</definedName>
    <definedName name="ENGAGE_fZHo3yRtRzl5yltHAL8h_1607951623">#REF!</definedName>
    <definedName name="ENGAGE_FzUfuhFMvoZqfhvag6Ex_1607951646">#REF!</definedName>
    <definedName name="ENGAGE_g6EJXMpcxy2CGQZUmVX9_1607951741">#REF!</definedName>
    <definedName name="ENGAGE_G6STKq67a4eGjYzSF6xM_1579601625" localSheetId="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 localSheetId="1">#REF!</definedName>
    <definedName name="ENGAGE_GbgpL96jWKFg590cZM5z_1579601636">#REF!</definedName>
    <definedName name="ENGAGE_GDfg1fWP3fAWBgD3flnu_1607951587">#REF!</definedName>
    <definedName name="ENGAGE_GDpZdUWRHdy0eZcfivqR_1579601593" localSheetId="1">#REF!</definedName>
    <definedName name="ENGAGE_GDpZdUWRHdy0eZcfivqR_1579601593">#REF!</definedName>
    <definedName name="ENGAGE_GE3VMFa3dyEgI71Xuck6_1579601636" localSheetId="1">#REF!</definedName>
    <definedName name="ENGAGE_GE3VMFa3dyEgI71Xuck6_1579601636">#REF!</definedName>
    <definedName name="ENGAGE_geBs2QOqb37madxcB7LN_1607951680">#REF!</definedName>
    <definedName name="ENGAGE_Gerr1f3Iy5uJan08mwbb_1607951750">#REF!</definedName>
    <definedName name="ENGAGE_gf8rPmGWaE07pglkoRzT_1579601729" localSheetId="1">#REF!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 localSheetId="1">#REF!</definedName>
    <definedName name="ENGAGE_gGParQO5uTmOAnu5IAL6_1579601603">#REF!</definedName>
    <definedName name="ENGAGE_giSAhHNxCtQfR5h58Yyh_1579601660" localSheetId="1">#REF!</definedName>
    <definedName name="ENGAGE_giSAhHNxCtQfR5h58Yyh_1579601660">#REF!</definedName>
    <definedName name="ENGAGE_gji330Kbp7GqjrIQwqBh_1608645072">#REF!</definedName>
    <definedName name="ENGAGE_gJpbeiXXGGIgkvnjThVt_1608645040">#REF!</definedName>
    <definedName name="ENGAGE_gLF3p5A2RAVpAMQzUUu4_1607951770">#REF!</definedName>
    <definedName name="ENGAGE_gm7EgCOWc7polkNlbGDW_1579601614" localSheetId="1">#REF!</definedName>
    <definedName name="ENGAGE_gm7EgCOWc7polkNlbGDW_1579601614">#REF!</definedName>
    <definedName name="ENGAGE_gNELXsE96YfGjjtlaash_1579601657" localSheetId="1">#REF!</definedName>
    <definedName name="ENGAGE_gNELXsE96YfGjjtlaash_1579601657">#REF!</definedName>
    <definedName name="ENGAGE_gORd7LKBGguTa1GJVctO_1579601594" localSheetId="1">#REF!</definedName>
    <definedName name="ENGAGE_gORd7LKBGguTa1GJVctO_1579601594">#REF!</definedName>
    <definedName name="ENGAGE_GpCmcBgJJv8fd3X7Nii4_1607951796">#REF!</definedName>
    <definedName name="ENGAGE_gPzf1N1xeiW57XKqjEVg_1579601657" localSheetId="1">#REF!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 localSheetId="1">#REF!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 localSheetId="1">#REF!</definedName>
    <definedName name="ENGAGE_GtDOCUpW9BpLPZzE51Vb_1579601625">#REF!</definedName>
    <definedName name="ENGAGE_GumB8PpmO38vfgQtVZVL_1607951653">#REF!</definedName>
    <definedName name="ENGAGE_GWCyX5h0aNobR0LCjokV_1579601598" localSheetId="1">#REF!</definedName>
    <definedName name="ENGAGE_GWCyX5h0aNobR0LCjokV_1579601598">#REF!</definedName>
    <definedName name="ENGAGE_GwlpPQv2N2ZySRNM3gut_1608645130">#REF!</definedName>
    <definedName name="ENGAGE_gWOcR5IpVqWlplClx0cy_1579601601" localSheetId="1">#REF!</definedName>
    <definedName name="ENGAGE_gWOcR5IpVqWlplClx0cy_1579601601">#REF!</definedName>
    <definedName name="ENGAGE_GxiiZa8vtqfIBbDYyhSJ_1579601695" localSheetId="1">#REF!</definedName>
    <definedName name="ENGAGE_GxiiZa8vtqfIBbDYyhSJ_1579601695">#REF!</definedName>
    <definedName name="ENGAGE_GZ2UVzgdb5i0IzOAZ0lp_1579601597" localSheetId="1">#REF!</definedName>
    <definedName name="ENGAGE_GZ2UVzgdb5i0IzOAZ0lp_1579601597">#REF!</definedName>
    <definedName name="ENGAGE_GzcK7vNwqNxkDYuqmww0_1608645090">#REF!</definedName>
    <definedName name="ENGAGE_h0053MEuPhOW7SNHOkEm_1579601663" localSheetId="1">#REF!</definedName>
    <definedName name="ENGAGE_h0053MEuPhOW7SNHOkEm_1579601663">#REF!</definedName>
    <definedName name="ENGAGE_H39jw38fTK4f1eos8G5O_1579601631" localSheetId="1">#REF!</definedName>
    <definedName name="ENGAGE_H39jw38fTK4f1eos8G5O_1579601631">#REF!</definedName>
    <definedName name="ENGAGE_H5FPD2uiovNePfB5tuMs_1579601597" localSheetId="1">#REF!</definedName>
    <definedName name="ENGAGE_H5FPD2uiovNePfB5tuMs_1579601597">#REF!</definedName>
    <definedName name="ENGAGE_h7Hrfu9IayN0iAM335ji_1608644971">#REF!</definedName>
    <definedName name="ENGAGE_h8NboOiwsBivthfElUVu_1607951588">#REF!</definedName>
    <definedName name="ENGAGE_H9AzeSE7jr0CybkXuz15_1608645160">#REF!</definedName>
    <definedName name="ENGAGE_h9R6vM3zzDSLdVas9Crb_1579601687" localSheetId="1">#REF!</definedName>
    <definedName name="ENGAGE_h9R6vM3zzDSLdVas9Crb_1579601687">#REF!</definedName>
    <definedName name="ENGAGE_HBJd5jEvCtCpywSONZHv_1607951796">#REF!</definedName>
    <definedName name="ENGAGE_HCjvUGhoq0Oi3YPxSPvc_1579601628" localSheetId="1">#REF!</definedName>
    <definedName name="ENGAGE_HCjvUGhoq0Oi3YPxSPvc_1579601628">#REF!</definedName>
    <definedName name="ENGAGE_HDmyjjHzc88c35lNPufG_1608645070">#REF!</definedName>
    <definedName name="ENGAGE_hDzgeTbKIamB78Wa1YDL_1579601595" localSheetId="1">#REF!</definedName>
    <definedName name="ENGAGE_hDzgeTbKIamB78Wa1YDL_1579601595">#REF!</definedName>
    <definedName name="ENGAGE_hFERcIU8iNgl8hNM0fHj_1607951651">#REF!</definedName>
    <definedName name="ENGAGE_hFHKiE3aYmId6glTXGyb_1579601654" localSheetId="1">#REF!</definedName>
    <definedName name="ENGAGE_hFHKiE3aYmId6glTXGyb_1579601654">#REF!</definedName>
    <definedName name="ENGAGE_hiLunMHEOw7uEtIfYaUv_1579601711" localSheetId="1">#REF!</definedName>
    <definedName name="ENGAGE_hiLunMHEOw7uEtIfYaUv_1579601711">#REF!</definedName>
    <definedName name="ENGAGE_HkNZ2b32VqOSiSSeoavv_1579601605" localSheetId="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 localSheetId="1">#REF!</definedName>
    <definedName name="ENGAGE_HmnM1xNsZ4eQsE9HHRp4_1579601597">#REF!</definedName>
    <definedName name="ENGAGE_hmuZWr1OsqIv5TNPcabo_1579601691" localSheetId="1">#REF!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 localSheetId="1">#REF!</definedName>
    <definedName name="ENGAGE_HobNdrrczCIC9QnRxgBT_1579601731">#REF!</definedName>
    <definedName name="ENGAGE_HOlD37tr1IluECxG9kD0_1608645108">#REF!</definedName>
    <definedName name="ENGAGE_HQh1lXCqeVKQTNp17AUX_1579601690" localSheetId="1">#REF!</definedName>
    <definedName name="ENGAGE_HQh1lXCqeVKQTNp17AUX_1579601690">#REF!</definedName>
    <definedName name="ENGAGE_HQi9A0uTHg9hx6SUQrDR_1579601703" localSheetId="1">#REF!</definedName>
    <definedName name="ENGAGE_HQi9A0uTHg9hx6SUQrDR_1579601703">#REF!</definedName>
    <definedName name="ENGAGE_ht0FPmUs0OC7U2YJUH5y_1607951596">#REF!</definedName>
    <definedName name="ENGAGE_ht3m8N6t96E2Qfvs9uup_1607951601">#REF!</definedName>
    <definedName name="ENGAGE_HU1eL7KRMfpbM2pYz02Q_1579601735" localSheetId="1">#REF!</definedName>
    <definedName name="ENGAGE_HU1eL7KRMfpbM2pYz02Q_1579601735">#REF!</definedName>
    <definedName name="ENGAGE_HUYIxxUQfGnfBHuZ0jQ7_1607951610">#REF!</definedName>
    <definedName name="ENGAGE_HVGkSZKscYnkCGgbYXt7_1579601640" localSheetId="1">#REF!</definedName>
    <definedName name="ENGAGE_HVGkSZKscYnkCGgbYXt7_1579601640">#REF!</definedName>
    <definedName name="ENGAGE_HVHRX0MYeXtpQxWkQQPr_1579601614" localSheetId="1">#REF!</definedName>
    <definedName name="ENGAGE_HVHRX0MYeXtpQxWkQQPr_1579601614">#REF!</definedName>
    <definedName name="ENGAGE_HwosEYUxKznIMo402vNL_1607951601">#REF!</definedName>
    <definedName name="ENGAGE_HxqNL8ZZrviu7OabzoXv_1607951675">#REF!</definedName>
    <definedName name="ENGAGE_hXy9ck2Nq4IJVv1WyAKp_1608645004">#REF!</definedName>
    <definedName name="ENGAGE_hysjyprxDSUURXR6XQGj_1579601598" localSheetId="1">#REF!</definedName>
    <definedName name="ENGAGE_hysjyprxDSUURXR6XQGj_1579601598">#REF!</definedName>
    <definedName name="ENGAGE_i1mgBSPpBl6szWX1fs2f_1607951669">#REF!</definedName>
    <definedName name="ENGAGE_i24m5iRF0yhpoH4clZTU_1579601598" localSheetId="1">#REF!</definedName>
    <definedName name="ENGAGE_i24m5iRF0yhpoH4clZTU_1579601598">#REF!</definedName>
    <definedName name="ENGAGE_I49TS9RxKAu8DHl8hYQL_1607951735">#REF!</definedName>
    <definedName name="ENGAGE_i5sJPTKfWFIfQFij1x74_1607951609">#REF!</definedName>
    <definedName name="ENGAGE_i7eW7zWmXzhEnaxG12ne_1608645004">#REF!</definedName>
    <definedName name="ENGAGE_I8Ugq5jpIV2wkGKnKYpF_1579601684" localSheetId="1">#REF!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 localSheetId="1">#REF!</definedName>
    <definedName name="ENGAGE_IBuAXfrSdWhBO63a3llh_1579601688">#REF!</definedName>
    <definedName name="ENGAGE_IC7283IIWGhl9BK3DAGw_1579601618" localSheetId="1">#REF!</definedName>
    <definedName name="ENGAGE_IC7283IIWGhl9BK3DAGw_1579601618">#REF!</definedName>
    <definedName name="ENGAGE_icSxqAsTiqe1qd265pPY_1608645024">#REF!</definedName>
    <definedName name="ENGAGE_id2VTcT8qwTNC2OPhytK_1608645003">#REF!</definedName>
    <definedName name="ENGAGE_idC8tPVPSqzahfENJvxN_1579601703" localSheetId="1">#REF!</definedName>
    <definedName name="ENGAGE_idC8tPVPSqzahfENJvxN_1579601703">#REF!</definedName>
    <definedName name="ENGAGE_idw0yZyOtkzXT2oZZMUi_1607951802">#REF!</definedName>
    <definedName name="ENGAGE_iE2hM099n05OQiujUs2x_1607951777">#REF!</definedName>
    <definedName name="ENGAGE_iFGJhFp7gKngfWBlRp8b_1579601666" localSheetId="1">#REF!</definedName>
    <definedName name="ENGAGE_iFGJhFp7gKngfWBlRp8b_1579601666">#REF!</definedName>
    <definedName name="ENGAGE_ig68cqGCSbJxnIM5rX2l_1608644980">#REF!</definedName>
    <definedName name="ENGAGE_IgdwmEjUhSLCDjafa11L_1579601648" localSheetId="1">#REF!</definedName>
    <definedName name="ENGAGE_IgdwmEjUhSLCDjafa11L_1579601648">#REF!</definedName>
    <definedName name="ENGAGE_iJTA3zBVrDZrzF6DMlNS_1608645037">#REF!</definedName>
    <definedName name="ENGAGE_ILd4N6TGXBSfXrWJ2SDN_1608645096">#REF!</definedName>
    <definedName name="ENGAGE_iM1wCE7b4YoeRiuH5Uui_1579601749" localSheetId="1">#REF!</definedName>
    <definedName name="ENGAGE_iM1wCE7b4YoeRiuH5Uui_1579601749">#REF!</definedName>
    <definedName name="ENGAGE_ImtReFTbHag5Bhm4DHLl_1608644971">#REF!</definedName>
    <definedName name="ENGAGE_iN7ujX13kxY0YaWCJX5M_1607951702">#REF!</definedName>
    <definedName name="ENGAGE_IPaTjU3hE9F1qYEprrJe_1579601743" localSheetId="1">#REF!</definedName>
    <definedName name="ENGAGE_IPaTjU3hE9F1qYEprrJe_1579601743">#REF!</definedName>
    <definedName name="ENGAGE_IrSkGhu7EIg2rtrM08Ao_1579601731" localSheetId="1">#REF!</definedName>
    <definedName name="ENGAGE_IrSkGhu7EIg2rtrM08Ao_1579601731">#REF!</definedName>
    <definedName name="ENGAGE_iRX1oDeBAHDHXnUt4xfk_1579601705" localSheetId="1">#REF!</definedName>
    <definedName name="ENGAGE_iRX1oDeBAHDHXnUt4xfk_1579601705">#REF!</definedName>
    <definedName name="ENGAGE_isGDNwZNvWqPiXbyph7w_1608645181">#REF!</definedName>
    <definedName name="ENGAGE_ISZ93lYw7CwRxq11rFJ9_1608645182">#REF!</definedName>
    <definedName name="ENGAGE_iv8tExEsl6VWtElUI2Nf_1579601635" localSheetId="1">#REF!</definedName>
    <definedName name="ENGAGE_iv8tExEsl6VWtElUI2Nf_1579601635">#REF!</definedName>
    <definedName name="ENGAGE_iW4Hrnkx0hly3WONZstk_1579601632" localSheetId="1">#REF!</definedName>
    <definedName name="ENGAGE_iW4Hrnkx0hly3WONZstk_1579601632">#REF!</definedName>
    <definedName name="ENGAGE_iX3g69i0KaIpLwlwoH0b_1579601624" localSheetId="1">#REF!</definedName>
    <definedName name="ENGAGE_iX3g69i0KaIpLwlwoH0b_1579601624">#REF!</definedName>
    <definedName name="ENGAGE_iX58mix9SE4CArpa04Bl_1607951664">#REF!</definedName>
    <definedName name="ENGAGE_IXEhO8KUiiu8QeZLkN5V_1608644973">#REF!</definedName>
    <definedName name="ENGAGE_iy29J7fslk7PLoC2mQX9_1579601665" localSheetId="1">#REF!</definedName>
    <definedName name="ENGAGE_iy29J7fslk7PLoC2mQX9_1579601665">#REF!</definedName>
    <definedName name="ENGAGE_iyDSCnnRWLVCZcxWTwOY_1607951743">#REF!</definedName>
    <definedName name="ENGAGE_iZAQMp1nzfW90TEhC6AL_1579601603" localSheetId="1">#REF!</definedName>
    <definedName name="ENGAGE_iZAQMp1nzfW90TEhC6AL_1579601603">#REF!</definedName>
    <definedName name="ENGAGE_IZEwOorfgcbfsd3l8RQU_1579601636" localSheetId="1">#REF!</definedName>
    <definedName name="ENGAGE_IZEwOorfgcbfsd3l8RQU_1579601636">#REF!</definedName>
    <definedName name="ENGAGE_j2nEOfBzPxcnRgr9E0sU_1579601672" localSheetId="1">#REF!</definedName>
    <definedName name="ENGAGE_j2nEOfBzPxcnRgr9E0sU_1579601672">#REF!</definedName>
    <definedName name="ENGAGE_J5l7Wga8ZIHDbfRsevXR_1579601705" localSheetId="1">#REF!</definedName>
    <definedName name="ENGAGE_J5l7Wga8ZIHDbfRsevXR_1579601705">#REF!</definedName>
    <definedName name="ENGAGE_j7NQPZxmbKPo67C2GHxX_1579601718" localSheetId="1">#REF!</definedName>
    <definedName name="ENGAGE_j7NQPZxmbKPo67C2GHxX_1579601718">#REF!</definedName>
    <definedName name="ENGAGE_j9hHGqEk1mbpQh3SO41j_1608644974">#REF!</definedName>
    <definedName name="ENGAGE_jA9DvI3zyx29bRgklm0K_1607951720">#REF!</definedName>
    <definedName name="ENGAGE_jAPm90KUjaoR10t3Ofog_1607951734">#REF!</definedName>
    <definedName name="ENGAGE_jaVQLGO1FdnDnpoFjxv4_1579601644" localSheetId="1">#REF!</definedName>
    <definedName name="ENGAGE_jaVQLGO1FdnDnpoFjxv4_1579601644">#REF!</definedName>
    <definedName name="ENGAGE_jAywcLqRPcJNZppvg8ud_1607951745">#REF!</definedName>
    <definedName name="ENGAGE_jdKiwSYOe5a6Xu0kDFV2_1607951584">#REF!</definedName>
    <definedName name="ENGAGE_jEteRhKTa65K2hvXlPz5_1607951665">#REF!</definedName>
    <definedName name="ENGAGE_JeTVrsD0ja1XiMwfrhTQ_1608645134">#REF!</definedName>
    <definedName name="ENGAGE_JgqRXtzMZwGGzpRvdVIk_1579601658" localSheetId="1">#REF!</definedName>
    <definedName name="ENGAGE_JgqRXtzMZwGGzpRvdVIk_1579601658">#REF!</definedName>
    <definedName name="ENGAGE_JgwRpjPqjO8ZYwpDvIAe_1607951650">#REF!</definedName>
    <definedName name="ENGAGE_jiFS1LFs1nLUi5m9xs9T_1608645089">#REF!</definedName>
    <definedName name="ENGAGE_jJ14NeuoPVGlijpzAuOi_1579601691" localSheetId="1">#REF!</definedName>
    <definedName name="ENGAGE_jJ14NeuoPVGlijpzAuOi_1579601691">#REF!</definedName>
    <definedName name="ENGAGE_jjeenQumjNh8amoEYTOW_1608645036">#REF!</definedName>
    <definedName name="ENGAGE_JKSWDdQhTjg8UmipNYCX_1579601696" localSheetId="1">#REF!</definedName>
    <definedName name="ENGAGE_JKSWDdQhTjg8UmipNYCX_1579601696">#REF!</definedName>
    <definedName name="ENGAGE_JLb9GvCxoXSbsegnKytv_1608645140">#REF!</definedName>
    <definedName name="ENGAGE_jlFZreHuurln2lrI5njT_1607951782">#REF!</definedName>
    <definedName name="ENGAGE_jMcT2cyfAlorYUyWNfEf_1608644982">#REF!</definedName>
    <definedName name="ENGAGE_JPaaXpF8kGlzUihbYxsB_1608645167">#REF!</definedName>
    <definedName name="ENGAGE_JpdURGETvkIGFf9atH94_1579601687" localSheetId="1">#REF!</definedName>
    <definedName name="ENGAGE_JpdURGETvkIGFf9atH94_1579601687">#REF!</definedName>
    <definedName name="ENGAGE_JrBg2Uv9N0kI7SdGcHQd_1608645029">#REF!</definedName>
    <definedName name="ENGAGE_Jse8SS11Zi4RiBJM3fVZ_1579601602" localSheetId="1">#REF!</definedName>
    <definedName name="ENGAGE_Jse8SS11Zi4RiBJM3fVZ_1579601602">#REF!</definedName>
    <definedName name="ENGAGE_JShaPVDlvGMSJjOG5ImD_1608644974">#REF!</definedName>
    <definedName name="ENGAGE_jsht6U04QVgepFOww6Ug_1579601712" localSheetId="1">#REF!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 localSheetId="1">#REF!</definedName>
    <definedName name="ENGAGE_jTwCQOi4FTUn8MwMSQWC_1579601748">#REF!</definedName>
    <definedName name="ENGAGE_jXErt4SxkuIlb54PFVOy_1579601711" localSheetId="1">#REF!</definedName>
    <definedName name="ENGAGE_jXErt4SxkuIlb54PFVOy_1579601711">#REF!</definedName>
    <definedName name="ENGAGE_Jxpu3NrIl5iRz5qn0U1W_1607951688">#REF!</definedName>
    <definedName name="ENGAGE_JzcTejoJfPWiiPTLEpcj_1579601715" localSheetId="1">#REF!</definedName>
    <definedName name="ENGAGE_JzcTejoJfPWiiPTLEpcj_1579601715">#REF!</definedName>
    <definedName name="ENGAGE_JzzIesg0QgbBgH2VYWjN_1608645031">#REF!</definedName>
    <definedName name="ENGAGE_K0WEsFla42O75YmCskCP_1608645017">#REF!</definedName>
    <definedName name="ENGAGE_k2FiWZJVW6paDhH4qbI1_1608645041">#REF!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 localSheetId="1">#REF!</definedName>
    <definedName name="ENGAGE_ka2AiAz2MT3pfzkpoSNc_1579601730">#REF!</definedName>
    <definedName name="ENGAGE_KaDD9BvN4drARIC5l1za_1608644970">#REF!</definedName>
    <definedName name="ENGAGE_KahzrBNAbTZ1FtUTLWaV_1608644988">#REF!</definedName>
    <definedName name="ENGAGE_kaUaeCdWmkk5GaJzTAll_1579601744" localSheetId="1">#REF!</definedName>
    <definedName name="ENGAGE_kaUaeCdWmkk5GaJzTAll_1579601744">#REF!</definedName>
    <definedName name="ENGAGE_KbYitvmtQavKUEKU8sdW_1608644989">#REF!</definedName>
    <definedName name="ENGAGE_kCcNiatI4iHv2UeQib1z_1579601606" localSheetId="1">#REF!</definedName>
    <definedName name="ENGAGE_kCcNiatI4iHv2UeQib1z_1579601606">#REF!</definedName>
    <definedName name="ENGAGE_kd8pmI4stAN4hZo4VmdW_1608645071">#REF!</definedName>
    <definedName name="ENGAGE_keNwef9FFIscVyjSiuJM_1607951802">#REF!</definedName>
    <definedName name="ENGAGE_kfFqBuDW3XYSbix27Z3O_1607951587">#REF!</definedName>
    <definedName name="ENGAGE_khmoppvuKshjcav0NvpY_1579601689" localSheetId="1">#REF!</definedName>
    <definedName name="ENGAGE_khmoppvuKshjcav0NvpY_1579601689">#REF!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QBytCsoHZFUhg868RKj_1607951597">#REF!</definedName>
    <definedName name="ENGAGE_KsANLNrKnTXkUx8R73xZ_1579601687" localSheetId="1">#REF!</definedName>
    <definedName name="ENGAGE_KsANLNrKnTXkUx8R73xZ_1579601687">#REF!</definedName>
    <definedName name="ENGAGE_KSp0p6YyctmCgaWhdoCi_1579601708" localSheetId="1">#REF!</definedName>
    <definedName name="ENGAGE_KSp0p6YyctmCgaWhdoCi_1579601708">#REF!</definedName>
    <definedName name="ENGAGE_ktK15WjB2EBSPyPUYP8I_1579601676" localSheetId="1">#REF!</definedName>
    <definedName name="ENGAGE_ktK15WjB2EBSPyPUYP8I_1579601676">#REF!</definedName>
    <definedName name="ENGAGE_kuYTn6rvdGus7gnk8CUu_1579601617" localSheetId="1">#REF!</definedName>
    <definedName name="ENGAGE_kuYTn6rvdGus7gnk8CUu_1579601617">#REF!</definedName>
    <definedName name="ENGAGE_kVucvjtCKbx4OSUB6hgR_1608645141">#REF!</definedName>
    <definedName name="ENGAGE_KWxpwoaZb7teNPHYtmyg_1579601725" localSheetId="1">#REF!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n3nPJpM0IFUCP3wsoM_1579601593" localSheetId="1">#REF!</definedName>
    <definedName name="ENGAGE_kZn3nPJpM0IFUCP3wsoM_1579601593">#REF!</definedName>
    <definedName name="ENGAGE_KzTLoJrzpysUtMG6iHiO_1608645061">#REF!</definedName>
    <definedName name="ENGAGE_L16A1rHqk8lpPftMUKoj_1608645127">#REF!</definedName>
    <definedName name="ENGAGE_l1nD8FzwfZObvUfPyHyg_1579601660" localSheetId="1">#REF!</definedName>
    <definedName name="ENGAGE_l1nD8FzwfZObvUfPyHyg_1579601660">#REF!</definedName>
    <definedName name="ENGAGE_l1rK9MVQVrf82oRBdNHX_1579601608" localSheetId="1">#REF!</definedName>
    <definedName name="ENGAGE_l1rK9MVQVrf82oRBdNHX_1579601608">#REF!</definedName>
    <definedName name="ENGAGE_l3AmUfffDEpqCOmfycFO_1608645130">#REF!</definedName>
    <definedName name="ENGAGE_L6tOuPaUu8ei5eU4fbCO_1608645013">#REF!</definedName>
    <definedName name="ENGAGE_l92jgagkJwfMRtAPRcKi_1607951653">#REF!</definedName>
    <definedName name="ENGAGE_lB4IzqupJKGXT9tHpZbA_1608644997">#REF!</definedName>
    <definedName name="ENGAGE_lbentTMq0nMhpNLlxQ0J_1579601652" localSheetId="1">#REF!</definedName>
    <definedName name="ENGAGE_lbentTMq0nMhpNLlxQ0J_1579601652">#REF!</definedName>
    <definedName name="ENGAGE_LBIBWsUI37rFpKp7unzd_1579601732" localSheetId="1">#REF!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ny2bosc4HMYFp5OXtV_1579601669" localSheetId="1">#REF!</definedName>
    <definedName name="ENGAGE_lCny2bosc4HMYFp5OXtV_1579601669">#REF!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9eZpZCsdNynWTYPyrT_1579601664" localSheetId="1">#REF!</definedName>
    <definedName name="ENGAGE_Lf9eZpZCsdNynWTYPyrT_1579601664">#REF!</definedName>
    <definedName name="ENGAGE_LFHSidwtU4HQQVfi5iFo_1608645156">#REF!</definedName>
    <definedName name="ENGAGE_LFi18aQf8KTj1axicGEr_1579601605" localSheetId="1">#REF!</definedName>
    <definedName name="ENGAGE_LFi18aQf8KTj1axicGEr_1579601605">#REF!</definedName>
    <definedName name="ENGAGE_LFOmWtA0lOUFKd2T7HzI_1607951664">#REF!</definedName>
    <definedName name="ENGAGE_LgYYUWLCilSsdPgXzP64_1607951750">#REF!</definedName>
    <definedName name="ENGAGE_lH1ocp4csql5r11VSOpy_1607951796">#REF!</definedName>
    <definedName name="ENGAGE_LicjFqjnzGHLTN47kfEJ_1608645085">#REF!</definedName>
    <definedName name="ENGAGE_lJi1p2C61sWE3UHvFznq_1608645038">#REF!</definedName>
    <definedName name="ENGAGE_Ljlv9RCaaUINbXMK9txL_1607951658">#REF!</definedName>
    <definedName name="ENGAGE_lKySOZOORYyciycOVzPK_1607951632">#REF!</definedName>
    <definedName name="ENGAGE_ll62lZu4a6Uso61GLZ1F_1579601700" localSheetId="1">#REF!</definedName>
    <definedName name="ENGAGE_ll62lZu4a6Uso61GLZ1F_1579601700">#REF!</definedName>
    <definedName name="ENGAGE_LLpwWJfrY8RZAhttEUXr_1608645091">#REF!</definedName>
    <definedName name="ENGAGE_lnLxUg61vPgYBxmqDgbj_1608645115">#REF!</definedName>
    <definedName name="ENGAGE_LNQpaXDWjVaydmaSOKC4_1607951781">#REF!</definedName>
    <definedName name="ENGAGE_lP2a5PqnA2seyWUEYQ4p_1608645176">#REF!</definedName>
    <definedName name="ENGAGE_lqws3o4CiBAWigux7pgc_1579601676" localSheetId="1">#REF!</definedName>
    <definedName name="ENGAGE_lqws3o4CiBAWigux7pgc_1579601676">#REF!</definedName>
    <definedName name="ENGAGE_lS3zki2QKbY3ljvTunYs_1607951591">#REF!</definedName>
    <definedName name="ENGAGE_LTrxuAqy4wlDolhITNn3_1579601709" localSheetId="1">#REF!</definedName>
    <definedName name="ENGAGE_LTrxuAqy4wlDolhITNn3_1579601709">#REF!</definedName>
    <definedName name="ENGAGE_lUDlQBaT1gdX1DdywFIM_1608645117">#REF!</definedName>
    <definedName name="ENGAGE_LUf5rPlepZNOFy80R9du_1608645083">#REF!</definedName>
    <definedName name="ENGAGE_lUNG0wto19S03SXWoqFE_1579601704" localSheetId="1">#REF!</definedName>
    <definedName name="ENGAGE_lUNG0wto19S03SXWoqFE_1579601704">#REF!</definedName>
    <definedName name="ENGAGE_LuPmPYovWQwXGzNzfU9G_1607951689">#REF!</definedName>
    <definedName name="ENGAGE_LUpxm3aPvERgfcrRQGxJ_1579601679" localSheetId="1">#REF!</definedName>
    <definedName name="ENGAGE_LUpxm3aPvERgfcrRQGxJ_1579601679">#REF!</definedName>
    <definedName name="ENGAGE_lwiR5brHdhcfVzzDSGcu_1579601696" localSheetId="1">#REF!</definedName>
    <definedName name="ENGAGE_lwiR5brHdhcfVzzDSGcu_1579601696">#REF!</definedName>
    <definedName name="ENGAGE_LX44PBU8gjYQ6Lx3Jp4k_1579601694" localSheetId="1">#REF!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3LD00iI20Cb8MfTTrDW_1579601606" localSheetId="1">#REF!</definedName>
    <definedName name="ENGAGE_M3LD00iI20Cb8MfTTrDW_1579601606">#REF!</definedName>
    <definedName name="ENGAGE_M552iQkmpYQdRTvJnr9v_1608645174">#REF!</definedName>
    <definedName name="ENGAGE_M5EumatfRrjX3ez5PMEI_1608645122">#REF!</definedName>
    <definedName name="ENGAGE_m7TfdIIbOR72AuOu0WXp_1607951591">#REF!</definedName>
    <definedName name="ENGAGE_ma8tniLwxMxjwrFdZdHH_1608645010">#REF!</definedName>
    <definedName name="ENGAGE_mADR1FLSjzphkvREx2bw_1607951706">#REF!</definedName>
    <definedName name="ENGAGE_MagKAPZnxrjZCjpk0DgS_1607951770">#REF!</definedName>
    <definedName name="ENGAGE_mciVYpQfAHPj4P9qYnXc_1579601648" localSheetId="1">#REF!</definedName>
    <definedName name="ENGAGE_mciVYpQfAHPj4P9qYnXc_1579601648">#REF!</definedName>
    <definedName name="ENGAGE_MD7nASqTni1aOnLgXiiy_1579601739" localSheetId="1">#REF!</definedName>
    <definedName name="ENGAGE_MD7nASqTni1aOnLgXiiy_1579601739">#REF!</definedName>
    <definedName name="ENGAGE_MfXAxcmt16iZLKSE2jWT_1607951751">#REF!</definedName>
    <definedName name="ENGAGE_MG4GAwY3IUetrvpRrvAr_1607951698">#REF!</definedName>
    <definedName name="ENGAGE_mH8z8aix1aECNHVXdPVx_1579601625" localSheetId="1">#REF!</definedName>
    <definedName name="ENGAGE_mH8z8aix1aECNHVXdPVx_1579601625">#REF!</definedName>
    <definedName name="ENGAGE_mHRsCPUKPVAqrh9SSy96_1579601729" localSheetId="1">#REF!</definedName>
    <definedName name="ENGAGE_mHRsCPUKPVAqrh9SSy96_1579601729">#REF!</definedName>
    <definedName name="ENGAGE_MI3678TvkAelnmRTMp3M_1607951623">#REF!</definedName>
    <definedName name="ENGAGE_mIOR7Sk6JscFp6u5duTn_1607951746">#REF!</definedName>
    <definedName name="ENGAGE_MjRuoY3VKi0nErCcFB8K_1579601653" localSheetId="1">#REF!</definedName>
    <definedName name="ENGAGE_MjRuoY3VKi0nErCcFB8K_1579601653">#REF!</definedName>
    <definedName name="ENGAGE_Mk3hm1LWMkXjh1oNetWU_1579601711" localSheetId="1">#REF!</definedName>
    <definedName name="ENGAGE_Mk3hm1LWMkXjh1oNetWU_1579601711">#REF!</definedName>
    <definedName name="ENGAGE_mKawA6HwnHbfwF2mCpug_1607951731">#REF!</definedName>
    <definedName name="ENGAGE_mmaLSrcX9FHPVcZfoMmq_1579601673" localSheetId="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 localSheetId="1">#REF!</definedName>
    <definedName name="ENGAGE_MNj6Sehnx3dVWx0oVqPX_1579601649">#REF!</definedName>
    <definedName name="ENGAGE_MntvFFxGFynyJPM9MXlH_1608645127">#REF!</definedName>
    <definedName name="ENGAGE_mOGSTnfWHx1TxbXlFhJi_1607951772">#REF!</definedName>
    <definedName name="ENGAGE_mqA0jTbAWOKKYKNQmfl8_1607951734">#REF!</definedName>
    <definedName name="ENGAGE_MQCgeHq6QlqnbvVw2TuH_1579601602" localSheetId="1">#REF!</definedName>
    <definedName name="ENGAGE_MQCgeHq6QlqnbvVw2TuH_1579601602">#REF!</definedName>
    <definedName name="ENGAGE_mQQHFSrpHXrl8Huw9vuL_1579601637" localSheetId="1">#REF!</definedName>
    <definedName name="ENGAGE_mQQHFSrpHXrl8Huw9vuL_1579601637">#REF!</definedName>
    <definedName name="ENGAGE_Mr4LzHhzGtavjOmwNFT3_1579601735" localSheetId="1">#REF!</definedName>
    <definedName name="ENGAGE_Mr4LzHhzGtavjOmwNFT3_1579601735">#REF!</definedName>
    <definedName name="ENGAGE_mrFUnqBxYXyQ4IFB3kJb_1607951701">#REF!</definedName>
    <definedName name="ENGAGE_mRzikmPKRjtCgt8i9e9H_1608645172">#REF!</definedName>
    <definedName name="ENGAGE_mS0EaWA3Ph0PKOebIz7O_1579601669" localSheetId="1">#REF!</definedName>
    <definedName name="ENGAGE_mS0EaWA3Ph0PKOebIz7O_1579601669">#REF!</definedName>
    <definedName name="ENGAGE_mSFc0FCDCsJOOIOeRRmX_1607951586">#REF!</definedName>
    <definedName name="ENGAGE_munrbovmaGrhFRzpvDiC_1579601672" localSheetId="1">#REF!</definedName>
    <definedName name="ENGAGE_munrbovmaGrhFRzpvDiC_1579601672">#REF!</definedName>
    <definedName name="ENGAGE_mVWccpmQhmzbK8lLK43S_1579601595" localSheetId="1">#REF!</definedName>
    <definedName name="ENGAGE_mVWccpmQhmzbK8lLK43S_1579601595">#REF!</definedName>
    <definedName name="ENGAGE_mvY1bPF8BBwDIToxfCef_1608645142">#REF!</definedName>
    <definedName name="ENGAGE_mWhBzZOrJ5dC9NmU7UcS_1608644968">#REF!</definedName>
    <definedName name="ENGAGE_MXRAPQKvnxVNU9LhBNnr_1579601729" localSheetId="1">#REF!</definedName>
    <definedName name="ENGAGE_MXRAPQKvnxVNU9LhBNnr_1579601729">#REF!</definedName>
    <definedName name="ENGAGE_MyN15MgvCqsjNevmXl21_1607951770">#REF!</definedName>
    <definedName name="ENGAGE_mzwENryEr45RudNhMbSa_1579601689" localSheetId="1">#REF!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616z4gVGVYafculPvvD_1607951793">#REF!</definedName>
    <definedName name="ENGAGE_NaWG9WfyGIwEFZlpLoc4_1608645088">#REF!</definedName>
    <definedName name="ENGAGE_NbK20i6rAWWtJbUUoMOS_1579601635" localSheetId="1">#REF!</definedName>
    <definedName name="ENGAGE_NbK20i6rAWWtJbUUoMOS_1579601635">#REF!</definedName>
    <definedName name="ENGAGE_nbLbpY8nkFI57cJRG0ff_1607951585">#REF!</definedName>
    <definedName name="ENGAGE_nbOH0XkvkW82pPJbeFfD_1579601695" localSheetId="1">#REF!</definedName>
    <definedName name="ENGAGE_nbOH0XkvkW82pPJbeFfD_1579601695">#REF!</definedName>
    <definedName name="ENGAGE_nbRG3dhyi1YdDon4CAtS_1579601660" localSheetId="1">#REF!</definedName>
    <definedName name="ENGAGE_nbRG3dhyi1YdDon4CAtS_1579601660">#REF!</definedName>
    <definedName name="ENGAGE_NDgpWF6WtupCar3AhJmv_1608644986">#REF!</definedName>
    <definedName name="ENGAGE_NdOyAVeVWEHpCsPG6nkn_1579601694" localSheetId="1">#REF!</definedName>
    <definedName name="ENGAGE_NdOyAVeVWEHpCsPG6nkn_1579601694">#REF!</definedName>
    <definedName name="ENGAGE_Ne4DIhEUvemCy2eDvP8X_1607951653">#REF!</definedName>
    <definedName name="ENGAGE_nen4w6U5MfrQuJ7yi8eY_1607951603">#REF!</definedName>
    <definedName name="ENGAGE_NEnlYr0Q1MddYcoAqb4A_1579601627" localSheetId="1">#REF!</definedName>
    <definedName name="ENGAGE_NEnlYr0Q1MddYcoAqb4A_1579601627">#REF!</definedName>
    <definedName name="ENGAGE_NF0BFqDWjs2rF1xyssjf_1579601612" localSheetId="1">#REF!</definedName>
    <definedName name="ENGAGE_NF0BFqDWjs2rF1xyssjf_1579601612">#REF!</definedName>
    <definedName name="ENGAGE_NFupwCG2hTirLBxkCSkG_1579601632" localSheetId="1">#REF!</definedName>
    <definedName name="ENGAGE_NFupwCG2hTirLBxkCSkG_1579601632">#REF!</definedName>
    <definedName name="ENGAGE_NFvcfRqxcYZTLrOwqPLI_1579601688" localSheetId="1">#REF!</definedName>
    <definedName name="ENGAGE_NFvcfRqxcYZTLrOwqPLI_1579601688">#REF!</definedName>
    <definedName name="ENGAGE_nfzScMFKuFKD7j4WKXzp_1607951742">#REF!</definedName>
    <definedName name="ENGAGE_nGuOoQiDhZGNU5zrp2oj_1579601694" localSheetId="1">#REF!</definedName>
    <definedName name="ENGAGE_nGuOoQiDhZGNU5zrp2oj_1579601694">#REF!</definedName>
    <definedName name="ENGAGE_NgZOyfzJsUQUjG39tjSF_1579601731" localSheetId="1">#REF!</definedName>
    <definedName name="ENGAGE_NgZOyfzJsUQUjG39tjSF_1579601731">#REF!</definedName>
    <definedName name="ENGAGE_NhayIE43SzthJBjMpGFx_1607951642">#REF!</definedName>
    <definedName name="ENGAGE_NItwlgKHeEolbPPb2Owo_1579601598" localSheetId="1">#REF!</definedName>
    <definedName name="ENGAGE_NItwlgKHeEolbPPb2Owo_1579601598">#REF!</definedName>
    <definedName name="ENGAGE_njfHDEsL1yEok91OcD7D_1608645065">#REF!</definedName>
    <definedName name="ENGAGE_NjqQk1dQpj93pRB6tguI_1608645127">#REF!</definedName>
    <definedName name="ENGAGE_NjzN4yCxt4Zthg6nNS00_1579601723" localSheetId="1">#REF!</definedName>
    <definedName name="ENGAGE_NjzN4yCxt4Zthg6nNS00_1579601723">#REF!</definedName>
    <definedName name="ENGAGE_Nkd87yKRRMKwsV6rVkXw_1608645003">#REF!</definedName>
    <definedName name="ENGAGE_nKFYKHfPIyCKrC86QyKk_1607951610">#REF!</definedName>
    <definedName name="ENGAGE_NlABdEFi52xWGfKpAnfh_1607951640">#REF!</definedName>
    <definedName name="ENGAGE_NMTmx04QhEK6RJlArhC2_1579601654" localSheetId="1">#REF!</definedName>
    <definedName name="ENGAGE_NMTmx04QhEK6RJlArhC2_1579601654">#REF!</definedName>
    <definedName name="ENGAGE_NNj7I29fiwZoaicGCiSw_1607951586">#REF!</definedName>
    <definedName name="ENGAGE_nnRtJBznDAAGaSStZHFK_1608645163">#REF!</definedName>
    <definedName name="ENGAGE_NpZKMtboxx3BUpJDym8c_1607951609">#REF!</definedName>
    <definedName name="ENGAGE_nrM4z7VymTiV1lDNzyV2_1607951680">#REF!</definedName>
    <definedName name="ENGAGE_NSKeeh5naolp0nYBlbHm_1607951712">#REF!</definedName>
    <definedName name="ENGAGE_nuCeQOQ4uTYLQOoB0sIA_1579601664" localSheetId="1">#REF!</definedName>
    <definedName name="ENGAGE_nuCeQOQ4uTYLQOoB0sIA_1579601664">#REF!</definedName>
    <definedName name="ENGAGE_NuowIesnK1uShiDH29ZM_1579601603" localSheetId="1">#REF!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 localSheetId="1">#REF!</definedName>
    <definedName name="ENGAGE_nWnPKt6ZPtpfrcsU3qXD_1579601595">#REF!</definedName>
    <definedName name="ENGAGE_NwUyJhRmXr0rMzdB2VL8_1579601672" localSheetId="1">#REF!</definedName>
    <definedName name="ENGAGE_NwUyJhRmXr0rMzdB2VL8_1579601672">#REF!</definedName>
    <definedName name="ENGAGE_nx59e8bttujswbnKsGfw_1579601700" localSheetId="1">#REF!</definedName>
    <definedName name="ENGAGE_nx59e8bttujswbnKsGfw_1579601700">#REF!</definedName>
    <definedName name="ENGAGE_NxLUDUWrUn9e7Zy5TEBw_1607951786">#REF!</definedName>
    <definedName name="ENGAGE_nxmqSgav8UoUGXFAEkx1_1608645093">#REF!</definedName>
    <definedName name="ENGAGE_NXpPfOvQh12gEQsBsUl3_1579601617" localSheetId="1">#REF!</definedName>
    <definedName name="ENGAGE_NXpPfOvQh12gEQsBsUl3_1579601617">#REF!</definedName>
    <definedName name="ENGAGE_nxQLvEd4MH595mlHPt7F_1607951745">#REF!</definedName>
    <definedName name="ENGAGE_NXYBKZbdZUqAm9YA8joq_1608645165">#REF!</definedName>
    <definedName name="ENGAGE_o6atGZWC5W48oH8GoUiF_1608644975">#REF!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 localSheetId="1">#REF!</definedName>
    <definedName name="ENGAGE_OAK2kI3pZbhJiFMWTbCd_1579601619">#REF!</definedName>
    <definedName name="ENGAGE_OAkJDZJErxFziMUiBVCK_1607951676">#REF!</definedName>
    <definedName name="ENGAGE_OaualmgXmafj0sQfPxLn_1579601676" localSheetId="1">#REF!</definedName>
    <definedName name="ENGAGE_OaualmgXmafj0sQfPxLn_1579601676">#REF!</definedName>
    <definedName name="ENGAGE_OB1sIqZaK1Cqzpm3fvIg_1579601635" localSheetId="1">#REF!</definedName>
    <definedName name="ENGAGE_OB1sIqZaK1Cqzpm3fvIg_1579601635">#REF!</definedName>
    <definedName name="ENGAGE_OcKUQmHgEIil4XYW09iL_1607951810">#REF!</definedName>
    <definedName name="ENGAGE_OdsBSe5rlkf1bUQpbgda_1607951585">#REF!</definedName>
    <definedName name="ENGAGE_odY8Z8wnovcjIeS5vIGb_1607951787">#REF!</definedName>
    <definedName name="ENGAGE_OHvSIa9HLztznhzUgYdH_1579601627" localSheetId="1">#REF!</definedName>
    <definedName name="ENGAGE_OHvSIa9HLztznhzUgYdH_1579601627">#REF!</definedName>
    <definedName name="ENGAGE_OJhKlznzkocvPYDDZcLv_1608644973">#REF!</definedName>
    <definedName name="ENGAGE_Ojr5NFSUVP1T9yzBFOE5_1608644977">#REF!</definedName>
    <definedName name="ENGAGE_ojT86ODCWPOqm7bFd9SA_1579601627" localSheetId="1">#REF!</definedName>
    <definedName name="ENGAGE_ojT86ODCWPOqm7bFd9SA_1579601627">#REF!</definedName>
    <definedName name="ENGAGE_olR9Vo1Zp0EIeFtqhv80_1579601608" localSheetId="1">#REF!</definedName>
    <definedName name="ENGAGE_olR9Vo1Zp0EIeFtqhv80_1579601608">#REF!</definedName>
    <definedName name="ENGAGE_olsadhcRecS84dFWK66A_1607951631">#REF!</definedName>
    <definedName name="ENGAGE_ONhJifqJUtgD6vJNjokN_1608645011">#REF!</definedName>
    <definedName name="ENGAGE_onsz1UOls6Hwmvkp3uV3_1608645070">#REF!</definedName>
    <definedName name="ENGAGE_oqXFiDmgWzgnMNmCbcdG_1607951624">#REF!</definedName>
    <definedName name="ENGAGE_ordBkJDbqw8XgljaOIdM_1607951683">#REF!</definedName>
    <definedName name="ENGAGE_OrmTER5F1WqAT0juEwcJ_1607951735">#REF!</definedName>
    <definedName name="ENGAGE_OSBUtaTSqmqlPGwLs0gm_1579601679" localSheetId="1">#REF!</definedName>
    <definedName name="ENGAGE_OSBUtaTSqmqlPGwLs0gm_1579601679">#REF!</definedName>
    <definedName name="ENGAGE_otIGzGq2uiBWFsCIsGMv_1608644971">#REF!</definedName>
    <definedName name="ENGAGE_oWO7cJ5HWDlx89gOGCHv_1579601729" localSheetId="1">#REF!</definedName>
    <definedName name="ENGAGE_oWO7cJ5HWDlx89gOGCHv_1579601729">#REF!</definedName>
    <definedName name="ENGAGE_Ox2sVhn8Kq4abVs1SRdc_1608645054">#REF!</definedName>
    <definedName name="ENGAGE_OxkKvPfjHajcEvl5izIe_1608644986">#REF!</definedName>
    <definedName name="ENGAGE_OXROzsd2o5KmQMlWmJ7W_1579601725" localSheetId="1">#REF!</definedName>
    <definedName name="ENGAGE_OXROzsd2o5KmQMlWmJ7W_1579601725">#REF!</definedName>
    <definedName name="ENGAGE_oxSKx3tURx7zFXKEV8lJ_1607951642">#REF!</definedName>
    <definedName name="ENGAGE_OY2Fdq7S87mACImSgPnc_1607951755">#REF!</definedName>
    <definedName name="ENGAGE_OyEM9qVQuC8eMUphHb1h_1579601722" localSheetId="1">#REF!</definedName>
    <definedName name="ENGAGE_OyEM9qVQuC8eMUphHb1h_1579601722">#REF!</definedName>
    <definedName name="ENGAGE_OYHIIX3hl0Y67PEY1z4O_1608645100">#REF!</definedName>
    <definedName name="ENGAGE_oyrCcbBFXIiOCsqZdiPO_1608645145">#REF!</definedName>
    <definedName name="ENGAGE_p2KYifmkaK1R8E3rLJti_1579601643" localSheetId="1">#REF!</definedName>
    <definedName name="ENGAGE_p2KYifmkaK1R8E3rLJti_1579601643">#REF!</definedName>
    <definedName name="ENGAGE_p4odAQEMBF5Hom1r9VQo_1607951758">#REF!</definedName>
    <definedName name="ENGAGE_PaDxNFmcgv2dXtq1HGe3_1579601596" localSheetId="1">#REF!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 localSheetId="1">#REF!</definedName>
    <definedName name="ENGAGE_Pcq6bl1Jg9ygfZwZEN6U_1579601731">#REF!</definedName>
    <definedName name="ENGAGE_pCUFIbm2CdEGYHEgKKG3_1607951651">#REF!</definedName>
    <definedName name="ENGAGE_pdD0F6vzUD8sPxdTp9P0_1608645100">#REF!</definedName>
    <definedName name="ENGAGE_pelRpmCzCI6ghB5yoFDI_1608645071">#REF!</definedName>
    <definedName name="ENGAGE_pf4LBC3XcdlDXF164g17_1608645123">#REF!</definedName>
    <definedName name="ENGAGE_pfUuEBEJLcXaCDbJYaZn_1579601619" localSheetId="1">#REF!</definedName>
    <definedName name="ENGAGE_pfUuEBEJLcXaCDbJYaZn_1579601619">#REF!</definedName>
    <definedName name="ENGAGE_pGqzzJX4dmCmGSNHjJfP_1579601732" localSheetId="1">#REF!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 localSheetId="1">#REF!</definedName>
    <definedName name="ENGAGE_PKdvTpm2iHJ1siY6PPbl_1579601681">#REF!</definedName>
    <definedName name="ENGAGE_pKvZGHieA2glGGX88uOO_1607951772">#REF!</definedName>
    <definedName name="ENGAGE_ploIYchZqlL0WDZJxq8w_1579601617" localSheetId="1">#REF!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 localSheetId="1">#REF!</definedName>
    <definedName name="ENGAGE_PQbqr42SAxiHfNN8dsMM_1579601694">#REF!</definedName>
    <definedName name="ENGAGE_pqLhEyEZUn8kK19ev3pA_1579601728" localSheetId="1">#REF!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 localSheetId="1">#REF!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 localSheetId="1">#REF!</definedName>
    <definedName name="ENGAGE_py3TEoCC9zKBZEd9xBeR_1579601641">#REF!</definedName>
    <definedName name="ENGAGE_PZbCm4kUl6AMnABmcZdx_1608645105">#REF!</definedName>
    <definedName name="ENGAGE_pzdWUKLqirD1LN2ZxioI_1607951790">#REF!</definedName>
    <definedName name="ENGAGE_q58YkFbzSxP78GYaeQm0_1607951676">#REF!</definedName>
    <definedName name="ENGAGE_Q5LkTH92wzbaJ93Qkfzw_1607951640">#REF!</definedName>
    <definedName name="ENGAGE_q79USNGBB8PPKE6ZcbZb_1608645151">#REF!</definedName>
    <definedName name="ENGAGE_qaTzpBUTP3AjQG6VKimT_1579601680" localSheetId="1">#REF!</definedName>
    <definedName name="ENGAGE_qaTzpBUTP3AjQG6VKimT_1579601680">#REF!</definedName>
    <definedName name="ENGAGE_QbjiKtM4nagq6Hl6u2RZ_1608645131">#REF!</definedName>
    <definedName name="ENGAGE_QBkFwDR22BMMNFnS2qhu_1579601711" localSheetId="1">#REF!</definedName>
    <definedName name="ENGAGE_QBkFwDR22BMMNFnS2qhu_1579601711">#REF!</definedName>
    <definedName name="ENGAGE_qBktoEjbk6KpEhYqol0j_1608645073">#REF!</definedName>
    <definedName name="ENGAGE_QBZFQxyUnEdTLzpuadfB_1607951758">#REF!</definedName>
    <definedName name="ENGAGE_QdxZktgGj156hvlb7CUE_1608645116">#REF!</definedName>
    <definedName name="ENGAGE_qe68PIczUVww2GeSRkvf_1579601654" localSheetId="1">#REF!</definedName>
    <definedName name="ENGAGE_qe68PIczUVww2GeSRkvf_1579601654">#REF!</definedName>
    <definedName name="ENGAGE_qEe5WnyebBw3gcrvK0R2_1608644992">#REF!</definedName>
    <definedName name="ENGAGE_QEfF3O2QsOTVhhjGZhUH_1607951631">#REF!</definedName>
    <definedName name="ENGAGE_qEsjXw9P5hwykmd3LOKI_1579601635" localSheetId="1">#REF!</definedName>
    <definedName name="ENGAGE_qEsjXw9P5hwykmd3LOKI_1579601635">#REF!</definedName>
    <definedName name="ENGAGE_QfCDP0Tg4ZtkvplZiN0r_1579601690" localSheetId="1">#REF!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JxxwsLAgWETuvydvkhB_1607951620">#REF!</definedName>
    <definedName name="ENGAGE_qkSXxPm6wjH1ovo5gPKt_1579601729" localSheetId="1">#REF!</definedName>
    <definedName name="ENGAGE_qkSXxPm6wjH1ovo5gPKt_1579601729">#REF!</definedName>
    <definedName name="ENGAGE_qlsURIskmDpER0uRRucZ_1579601636" localSheetId="1">#REF!</definedName>
    <definedName name="ENGAGE_qlsURIskmDpER0uRRucZ_1579601636">#REF!</definedName>
    <definedName name="ENGAGE_qm6oabRu9Qq3S1t5zoLs_1579601700" localSheetId="1">#REF!</definedName>
    <definedName name="ENGAGE_qm6oabRu9Qq3S1t5zoLs_1579601700">#REF!</definedName>
    <definedName name="ENGAGE_QOjSPSxG95eOwoNjCT3L_1608645150">#REF!</definedName>
    <definedName name="ENGAGE_QqmchBgfV9dYaBNOcILg_1608645019">#REF!</definedName>
    <definedName name="ENGAGE_qS39w9NxPrnQg8XVKFY5_1607951745">#REF!</definedName>
    <definedName name="ENGAGE_QsaUubbviWzmyIpG4N4a_1607951628">#REF!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ngDyrCRk9Vsg5wYHB2_1607951792">#REF!</definedName>
    <definedName name="ENGAGE_qvO89BGtguRLQdd572kg_1579601599" localSheetId="1">#REF!</definedName>
    <definedName name="ENGAGE_qvO89BGtguRLQdd572kg_1579601599">#REF!</definedName>
    <definedName name="ENGAGE_qw3I9Ta6u92npWFvhq7v_1607951731">#REF!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 localSheetId="1">#REF!</definedName>
    <definedName name="ENGAGE_R0nxgw8Bw7nar0ZeI4ir_1579601593">#REF!</definedName>
    <definedName name="ENGAGE_r1aHuNM5couKbwL0TCAC_1579601596" localSheetId="1">#REF!</definedName>
    <definedName name="ENGAGE_r1aHuNM5couKbwL0TCAC_1579601596">#REF!</definedName>
    <definedName name="ENGAGE_r2dPzyN7huplyDyhNiy5_1607951620">#REF!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7zjfLvfUZOI0j6qV9SP_1579601593" localSheetId="1">#REF!</definedName>
    <definedName name="ENGAGE_r7zjfLvfUZOI0j6qV9SP_1579601593">#REF!</definedName>
    <definedName name="ENGAGE_R9ev9u2LY5M0eKuYBUOs_1608645005">#REF!</definedName>
    <definedName name="ENGAGE_rArW5StgnOcqNhBiT8mV_1579601737" localSheetId="1">#REF!</definedName>
    <definedName name="ENGAGE_rArW5StgnOcqNhBiT8mV_1579601737">#REF!</definedName>
    <definedName name="ENGAGE_RbfJaFoiH53nV5lGSjRg_1579601673" localSheetId="1">#REF!</definedName>
    <definedName name="ENGAGE_RbfJaFoiH53nV5lGSjRg_1579601673">#REF!</definedName>
    <definedName name="ENGAGE_rBJ2nmTMQZSI4NA88tZP_1607951719">#REF!</definedName>
    <definedName name="ENGAGE_RBMtNM8rVRx7Dp5PNuwG_1579601635" localSheetId="1">#REF!</definedName>
    <definedName name="ENGAGE_RBMtNM8rVRx7Dp5PNuwG_1579601635">#REF!</definedName>
    <definedName name="ENGAGE_Rd5ndGe194v1KlD5D416_1608645176">#REF!</definedName>
    <definedName name="ENGAGE_rEhVef4OCBUhkJOouL22_1579601736" localSheetId="1">#REF!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 localSheetId="1">#REF!</definedName>
    <definedName name="ENGAGE_rHW3SRPd5qUpHPY60gxd_1579601731">#REF!</definedName>
    <definedName name="ENGAGE_ri2PAIRt5MgoYzfXV88o_1608645110">#REF!</definedName>
    <definedName name="ENGAGE_risBtvu5ZX097EoylOQc_1579601719" localSheetId="1">#REF!</definedName>
    <definedName name="ENGAGE_risBtvu5ZX097EoylOQc_1579601719">#REF!</definedName>
    <definedName name="ENGAGE_rJ4EgKxjOvWD0HU3JJK1_1579601664" localSheetId="1">#REF!</definedName>
    <definedName name="ENGAGE_rJ4EgKxjOvWD0HU3JJK1_1579601664">#REF!</definedName>
    <definedName name="ENGAGE_rjaOUWfN6h6vDHGAcmYX_1579601614" localSheetId="1">#REF!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 localSheetId="1">#REF!</definedName>
    <definedName name="ENGAGE_RmqK00CSsOQY1nVTi5p8_1579601695">#REF!</definedName>
    <definedName name="ENGAGE_RNcY50UaxZm2upHe65bl_1608645054">#REF!</definedName>
    <definedName name="ENGAGE_RPl80g74vdNzikvrGByD_1608645139">#REF!</definedName>
    <definedName name="ENGAGE_RplSkVys0DB9RaPIk9u7_1579601708" localSheetId="1">#REF!</definedName>
    <definedName name="ENGAGE_RplSkVys0DB9RaPIk9u7_1579601708">#REF!</definedName>
    <definedName name="ENGAGE_rpWvV39jiYMX8T11sa1N_1608644980">#REF!</definedName>
    <definedName name="ENGAGE_rQlf65pnXlO3DlRT6Xdr_1579601660" localSheetId="1">#REF!</definedName>
    <definedName name="ENGAGE_rQlf65pnXlO3DlRT6Xdr_1579601660">#REF!</definedName>
    <definedName name="ENGAGE_RRWapCUlH3dQrWzDrv8e_1579601736" localSheetId="1">#REF!</definedName>
    <definedName name="ENGAGE_RRWapCUlH3dQrWzDrv8e_1579601736">#REF!</definedName>
    <definedName name="ENGAGE_RskWOJwKB6t4wtzqBQ26_1579601677" localSheetId="1">#REF!</definedName>
    <definedName name="ENGAGE_RskWOJwKB6t4wtzqBQ26_1579601677">#REF!</definedName>
    <definedName name="ENGAGE_rU4KIhjcvc09K6YqGPVu_1607951611">#REF!</definedName>
    <definedName name="ENGAGE_rVAYGE1uFu5EowlE4lsc_1579601718" localSheetId="1">#REF!</definedName>
    <definedName name="ENGAGE_rVAYGE1uFu5EowlE4lsc_1579601718">#REF!</definedName>
    <definedName name="ENGAGE_rvhq10ts9VjklJYo6MO9_1579601695" localSheetId="1">#REF!</definedName>
    <definedName name="ENGAGE_rvhq10ts9VjklJYo6MO9_1579601695">#REF!</definedName>
    <definedName name="ENGAGE_RwGqNTyQRmt0aKsbBDbU_1607951676">#REF!</definedName>
    <definedName name="ENGAGE_Rwi0u2TpKnpXcc0GvFXK_1579601606" localSheetId="1">#REF!</definedName>
    <definedName name="ENGAGE_Rwi0u2TpKnpXcc0GvFXK_1579601606">#REF!</definedName>
    <definedName name="ENGAGE_RwLBVLRBNtEBw7s87YaV_1608645092">#REF!</definedName>
    <definedName name="ENGAGE_rwyM3FTcjG7HC7JAPYNm_1579601614" localSheetId="1">#REF!</definedName>
    <definedName name="ENGAGE_rwyM3FTcjG7HC7JAPYNm_1579601614">#REF!</definedName>
    <definedName name="ENGAGE_RzBRhREW7sg225orTjKU_1608645014">#REF!</definedName>
    <definedName name="ENGAGE_rZeOMBKsdWyupJMcfHbc_1579601601" localSheetId="1">#REF!</definedName>
    <definedName name="ENGAGE_rZeOMBKsdWyupJMcfHbc_1579601601">#REF!</definedName>
    <definedName name="ENGAGE_RZqzR16YVRBYZahZRrmj_1608645144">#REF!</definedName>
    <definedName name="ENGAGE_rzX7nhpFJuzQFm6bCwGi_1579601643" localSheetId="1">#REF!</definedName>
    <definedName name="ENGAGE_rzX7nhpFJuzQFm6bCwGi_1579601643">#REF!</definedName>
    <definedName name="ENGAGE_s1B4NQoWc1CpoeaFm4cF_1608645029">#REF!</definedName>
    <definedName name="ENGAGE_s2SltKvQY8sCdm26oWJE_1579601697" localSheetId="1">#REF!</definedName>
    <definedName name="ENGAGE_s2SltKvQY8sCdm26oWJE_1579601697">#REF!</definedName>
    <definedName name="ENGAGE_s4RlWso7VNrVuUf6VvJr_1608645013">#REF!</definedName>
    <definedName name="ENGAGE_s78UtB0MYjSzK2tKMay6_1579601642" localSheetId="1">#REF!</definedName>
    <definedName name="ENGAGE_s78UtB0MYjSzK2tKMay6_1579601642">#REF!</definedName>
    <definedName name="ENGAGE_sabujtLxcbEPbwQN1wXB_1579601729" localSheetId="1">#REF!</definedName>
    <definedName name="ENGAGE_sabujtLxcbEPbwQN1wXB_1579601729">#REF!</definedName>
    <definedName name="ENGAGE_sAymnYBxaUi79sEZdbX1_1607951681">#REF!</definedName>
    <definedName name="ENGAGE_SbKUUwHK5M3JGNbUuQKA_1607951772">#REF!</definedName>
    <definedName name="ENGAGE_sbYJzBtuE1e6akRhZQXr_1579601690" localSheetId="1">#REF!</definedName>
    <definedName name="ENGAGE_sbYJzBtuE1e6akRhZQXr_1579601690">#REF!</definedName>
    <definedName name="ENGAGE_SbzGutCOUFDyPspa5GCN_1579601730" localSheetId="1">#REF!</definedName>
    <definedName name="ENGAGE_SbzGutCOUFDyPspa5GCN_1579601730">#REF!</definedName>
    <definedName name="ENGAGE_sCc56FtcomnyrJfSzO9B_1607951675">#REF!</definedName>
    <definedName name="ENGAGE_sDFCDXlBJgpu7uMBG33O_1608645065">#REF!</definedName>
    <definedName name="ENGAGE_Sdfz1CABYKOcKkTHEt1Q_1607951632">#REF!</definedName>
    <definedName name="ENGAGE_sFBymn4d89Q0MCVgIXa2_1607951658">#REF!</definedName>
    <definedName name="ENGAGE_sfNR44U14U8T8gYFYXj1_1579601627" localSheetId="1">#REF!</definedName>
    <definedName name="ENGAGE_sfNR44U14U8T8gYFYXj1_1579601627">#REF!</definedName>
    <definedName name="ENGAGE_sfPK0Su2q5pl5ye5dyNK_1579601681" localSheetId="1">#REF!</definedName>
    <definedName name="ENGAGE_sfPK0Su2q5pl5ye5dyNK_1579601681">#REF!</definedName>
    <definedName name="ENGAGE_sg45nmchMXXJWdrsa6JD_1579601612" localSheetId="1">#REF!</definedName>
    <definedName name="ENGAGE_sg45nmchMXXJWdrsa6JD_1579601612">#REF!</definedName>
    <definedName name="ENGAGE_Sg6FEPfr7SxrsPpRwv3G_1608645174">#REF!</definedName>
    <definedName name="ENGAGE_sgM13iHZL7VbOjCpVm9G_1608645010">#REF!</definedName>
    <definedName name="ENGAGE_SgsxqZXHeLMZgAHuRiIZ_1579601622" localSheetId="1">#REF!</definedName>
    <definedName name="ENGAGE_SgsxqZXHeLMZgAHuRiIZ_1579601622">#REF!</definedName>
    <definedName name="ENGAGE_siHmHNtOFJ6qcMU47VHz_1579601691" localSheetId="1">#REF!</definedName>
    <definedName name="ENGAGE_siHmHNtOFJ6qcMU47VHz_1579601691">#REF!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AkhKkN1YozylTUSS5V_1608645142">#REF!</definedName>
    <definedName name="ENGAGE_sPAU8PiSClotEe4NWYYw_1579601696" localSheetId="1">#REF!</definedName>
    <definedName name="ENGAGE_sPAU8PiSClotEe4NWYYw_1579601696">#REF!</definedName>
    <definedName name="ENGAGE_sQuspcik1IooW8b7TEZR_1579601597" localSheetId="1">#REF!</definedName>
    <definedName name="ENGAGE_sQuspcik1IooW8b7TEZR_1579601597">#REF!</definedName>
    <definedName name="ENGAGE_SSlsSZYvST1vhDHzloyW_1608645031">#REF!</definedName>
    <definedName name="ENGAGE_ST1LZ9pa2fzzpiX6cDh6_1608644971">#REF!</definedName>
    <definedName name="ENGAGE_stDX73Sc0JLGgnC712TE_1608645109">#REF!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Y9M0RHQN9QlxwxP5lU9_1607951796">#REF!</definedName>
    <definedName name="ENGAGE_Sz3GrJXcsEX8xfmBgtRB_1608645118">#REF!</definedName>
    <definedName name="ENGAGE_SZiUzJeCq2qJv4UZnZSz_1579601622" localSheetId="1">#REF!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k7vyXu98rMyrU98TWQ_1607951657">#REF!</definedName>
    <definedName name="ENGAGE_t8eHlPBWChA9NyGG9imE_1607951637">#REF!</definedName>
    <definedName name="ENGAGE_t8kfIoBgs68NQRIbNk7X_1579601748" localSheetId="1">#REF!</definedName>
    <definedName name="ENGAGE_t8kfIoBgs68NQRIbNk7X_1579601748">#REF!</definedName>
    <definedName name="ENGAGE_ta04wtvdsgNJA4YH9zvD_1579601602" localSheetId="1">#REF!</definedName>
    <definedName name="ENGAGE_ta04wtvdsgNJA4YH9zvD_1579601602">#REF!</definedName>
    <definedName name="ENGAGE_ta3xFOmVy5UjM2YhRLM0_1608645150">#REF!</definedName>
    <definedName name="ENGAGE_TBxqReR2X8VGHrErDhMN_1608645006">#REF!</definedName>
    <definedName name="ENGAGE_TDxgq9YIqZgTrphKFkLg_1579601644" localSheetId="1">#REF!</definedName>
    <definedName name="ENGAGE_TDxgq9YIqZgTrphKFkLg_1579601644">#REF!</definedName>
    <definedName name="ENGAGE_tEg57FeCMdN614hQ5VGh_1579601596" localSheetId="1">#REF!</definedName>
    <definedName name="ENGAGE_tEg57FeCMdN614hQ5VGh_1579601596">#REF!</definedName>
    <definedName name="ENGAGE_TeJ7IOF6Ah68hOOVwD9o_1608645011">#REF!</definedName>
    <definedName name="ENGAGE_TfJUCmbArQDZkt2KJgf6_1608645184">#REF!</definedName>
    <definedName name="ENGAGE_tfPT7Czg6ETfvylFOZmF_1579601653" localSheetId="1">#REF!</definedName>
    <definedName name="ENGAGE_tfPT7Czg6ETfvylFOZmF_1579601653">#REF!</definedName>
    <definedName name="ENGAGE_Tfq77MbuchjJBXQoo2sG_1607951784">#REF!</definedName>
    <definedName name="ENGAGE_TFSZuQw0d80oRtWlFyCC_1579601595" localSheetId="1">#REF!</definedName>
    <definedName name="ENGAGE_TFSZuQw0d80oRtWlFyCC_1579601595">#REF!</definedName>
    <definedName name="ENGAGE_tFWfTmbdsHvs3U7wKVAa_1607951767">#REF!</definedName>
    <definedName name="ENGAGE_TKfxC4oBw2hf9sOqt3vY_1579601725" localSheetId="1">#REF!</definedName>
    <definedName name="ENGAGE_TKfxC4oBw2hf9sOqt3vY_1579601725">#REF!</definedName>
    <definedName name="ENGAGE_tl53c7ajlQQImtlCxC5z_1608645145">#REF!</definedName>
    <definedName name="ENGAGE_TLjMNMHUfyr2WS1NfHVh_1579601618" localSheetId="1">#REF!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IDnz7CW4w6Gvu6Bwp5_1608645011">#REF!</definedName>
    <definedName name="ENGAGE_toSaMqhaBCFwh5GDvd9N_1608645177">#REF!</definedName>
    <definedName name="ENGAGE_Tpf3ConuZiGus56hSgJT_1579601725" localSheetId="1">#REF!</definedName>
    <definedName name="ENGAGE_Tpf3ConuZiGus56hSgJT_1579601725">#REF!</definedName>
    <definedName name="ENGAGE_TPJHhOJKdfhM7jIJqixw_1579601677" localSheetId="1">#REF!</definedName>
    <definedName name="ENGAGE_TPJHhOJKdfhM7jIJqixw_1579601677">#REF!</definedName>
    <definedName name="ENGAGE_tqCb5Ime0KKR68OHWS2z_1608645106">#REF!</definedName>
    <definedName name="ENGAGE_tQG9jismIH7buI1C9NJD_1608645004">#REF!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Yr3oTpliffD1NIij7yR_1607951701">#REF!</definedName>
    <definedName name="ENGAGE_tz7oZbF40fs8R18LBgZ1_1608645122">#REF!</definedName>
    <definedName name="ENGAGE_TzHgyjD4HWcOSm8o1kcy_1579601692" localSheetId="1">#REF!</definedName>
    <definedName name="ENGAGE_TzHgyjD4HWcOSm8o1kcy_1579601692">#REF!</definedName>
    <definedName name="ENGAGE_tZKswuPdpIJBTsdclnvt_1607951726">#REF!</definedName>
    <definedName name="ENGAGE_tzl8moj5FvAgVPa5Vu7e_1579601726" localSheetId="1">#REF!</definedName>
    <definedName name="ENGAGE_tzl8moj5FvAgVPa5Vu7e_1579601726">#REF!</definedName>
    <definedName name="ENGAGE_tzpdiDjmsH8nT75mzY0q_1607951619">#REF!</definedName>
    <definedName name="ENGAGE_U0j0gZqQbm6mykTbMk2T_1579601603" localSheetId="1">#REF!</definedName>
    <definedName name="ENGAGE_U0j0gZqQbm6mykTbMk2T_1579601603">#REF!</definedName>
    <definedName name="ENGAGE_u0u7OsmPwpWo81xVz77V_1607951715">#REF!</definedName>
    <definedName name="ENGAGE_U0xF5arNtH3UtfkveCBD_1608645023">#REF!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AVHTP2zUZGtM1QKymXh_1608645156">#REF!</definedName>
    <definedName name="ENGAGE_UawJDcupDTvbVADoqCTs_1608645096">#REF!</definedName>
    <definedName name="ENGAGE_UBj4yd37Owo4cSu9KIqX_1579601654" localSheetId="1">#REF!</definedName>
    <definedName name="ENGAGE_UBj4yd37Owo4cSu9KIqX_1579601654">#REF!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 localSheetId="1">#REF!</definedName>
    <definedName name="ENGAGE_uHoyj3Tm6OVwYNTBWT5C_1579601657">#REF!</definedName>
    <definedName name="ENGAGE_uHw9PwtQ1BzvyC14oBNr_1608645173">#REF!</definedName>
    <definedName name="ENGAGE_Uk9gU9yxRDUVh1WkFhc1_1608645086">#REF!</definedName>
    <definedName name="ENGAGE_UKawZzBllEroHMg3qkaw_1608644971">#REF!</definedName>
    <definedName name="ENGAGE_ul9byo2SVCz319S2sGAM_1579601666" localSheetId="1">#REF!</definedName>
    <definedName name="ENGAGE_ul9byo2SVCz319S2sGAM_1579601666">#REF!</definedName>
    <definedName name="ENGAGE_ulDuzVUX78ls5bhBRALW_1608645131">#REF!</definedName>
    <definedName name="ENGAGE_uLPh80Z4UkMOlxYyq1fs_1607951590">#REF!</definedName>
    <definedName name="ENGAGE_UMmlZN8Lpy2EWQKQNbcb_1579601743" localSheetId="1">#REF!</definedName>
    <definedName name="ENGAGE_UMmlZN8Lpy2EWQKQNbcb_1579601743">#REF!</definedName>
    <definedName name="ENGAGE_uo43yYf0BlyXIG5ZjtKh_1579601738" localSheetId="1">#REF!</definedName>
    <definedName name="ENGAGE_uo43yYf0BlyXIG5ZjtKh_1579601738">#REF!</definedName>
    <definedName name="ENGAGE_UPBmlXNiCkyU1Gf3qLtN_1608644988">#REF!</definedName>
    <definedName name="ENGAGE_UpHWLsI0mhyxdvcjeufa_1579601713" localSheetId="1">#REF!</definedName>
    <definedName name="ENGAGE_UpHWLsI0mhyxdvcjeufa_1579601713">#REF!</definedName>
    <definedName name="ENGAGE_uPxBlBQMenU5oJxZmEKY_1579601636" localSheetId="1">#REF!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 localSheetId="1">#REF!</definedName>
    <definedName name="ENGAGE_uQ3WU5Y7Zj9FEaNK115t_1579601673">#REF!</definedName>
    <definedName name="ENGAGE_uqkY8mO9lmKSbm9qzCZd_1579601722" localSheetId="1">#REF!</definedName>
    <definedName name="ENGAGE_uqkY8mO9lmKSbm9qzCZd_1579601722">#REF!</definedName>
    <definedName name="ENGAGE_urBr18OHJllGpC5pAqEC_1608645128">#REF!</definedName>
    <definedName name="ENGAGE_URc63Xr7PjTzPeOCwooR_1608645031">#REF!</definedName>
    <definedName name="ENGAGE_Us7O5upgninZWdbGsIHf_1579601612" localSheetId="1">#REF!</definedName>
    <definedName name="ENGAGE_Us7O5upgninZWdbGsIHf_1579601612">#REF!</definedName>
    <definedName name="ENGAGE_Usf45rlZmpHl2YkMbmfE_1579601655" localSheetId="1">#REF!</definedName>
    <definedName name="ENGAGE_Usf45rlZmpHl2YkMbmfE_1579601655">#REF!</definedName>
    <definedName name="ENGAGE_uuDqY3VR6oBNQqtNc2iN_1607951628">#REF!</definedName>
    <definedName name="ENGAGE_uutXdxelVk7lE7H6s8XT_1608645010">#REF!</definedName>
    <definedName name="ENGAGE_uWKgguuivOuzWOX9gUgk_1579601594" localSheetId="1">#REF!</definedName>
    <definedName name="ENGAGE_uWKgguuivOuzWOX9gUgk_1579601594">#REF!</definedName>
    <definedName name="ENGAGE_uxUii7MnPcTrFLqg03S6_1579601627" localSheetId="1">#REF!</definedName>
    <definedName name="ENGAGE_uxUii7MnPcTrFLqg03S6_1579601627">#REF!</definedName>
    <definedName name="ENGAGE_UyaYGoeXB4f312svq3sj_1579601605" localSheetId="1">#REF!</definedName>
    <definedName name="ENGAGE_UyaYGoeXB4f312svq3sj_1579601605">#REF!</definedName>
    <definedName name="ENGAGE_uyM6afAX77kjB275uj6u_1608644989">#REF!</definedName>
    <definedName name="ENGAGE_uyufJBKcLWoSmmYi4L4l_1608645108">#REF!</definedName>
    <definedName name="ENGAGE_UZbGJQFpBv57s1G2wMCn_1579601715" localSheetId="1">#REF!</definedName>
    <definedName name="ENGAGE_UZbGJQFpBv57s1G2wMCn_1579601715">#REF!</definedName>
    <definedName name="ENGAGE_uzcNsC7PYLGL6DNGXeV9_1579601594" localSheetId="1">#REF!</definedName>
    <definedName name="ENGAGE_uzcNsC7PYLGL6DNGXeV9_1579601594">#REF!</definedName>
    <definedName name="ENGAGE_uzEQGmEPnUDZIjH2oP0W_1579601679" localSheetId="1">#REF!</definedName>
    <definedName name="ENGAGE_uzEQGmEPnUDZIjH2oP0W_1579601679">#REF!</definedName>
    <definedName name="ENGAGE_V0HfNw4x3axZmXtDVQfb_1607951710">#REF!</definedName>
    <definedName name="ENGAGE_v3aqtjVYx1oCGggLiHb8_1579601654" localSheetId="1">#REF!</definedName>
    <definedName name="ENGAGE_v3aqtjVYx1oCGggLiHb8_1579601654">#REF!</definedName>
    <definedName name="ENGAGE_V3Zj0vIZBrjrjdSewKhT_1608645130">#REF!</definedName>
    <definedName name="ENGAGE_v53ZMeuNCiQqaICtS3Ax_1608645037">#REF!</definedName>
    <definedName name="ENGAGE_v8jkPGP2k62ufnTLWVAP_1607951604">#REF!</definedName>
    <definedName name="ENGAGE_va6jii8In03BYmVzGCd9_1608644969">#REF!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 localSheetId="1">#REF!</definedName>
    <definedName name="ENGAGE_vdheTkPypoE8VY5uFv9Q_1579601688">#REF!</definedName>
    <definedName name="ENGAGE_vdIE4pBNZjMEYlNZlreR_1608645168">#REF!</definedName>
    <definedName name="ENGAGE_VE1NYvShwAjTT73VWNrj_1608644967">#REF!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h1VjE3tAda9efXMBmOb_1579601601" localSheetId="1">#REF!</definedName>
    <definedName name="ENGAGE_Vh1VjE3tAda9efXMBmOb_1579601601">#REF!</definedName>
    <definedName name="ENGAGE_vhLougmEXTltjtNXFVfi_1607951784">#REF!</definedName>
    <definedName name="ENGAGE_vjdy1hlnbPDIg13ub57h_1579601648" localSheetId="1">#REF!</definedName>
    <definedName name="ENGAGE_vjdy1hlnbPDIg13ub57h_1579601648">#REF!</definedName>
    <definedName name="ENGAGE_vL9h5sniMf9HNaTv483F_1579601595" localSheetId="1">#REF!</definedName>
    <definedName name="ENGAGE_vL9h5sniMf9HNaTv483F_1579601595">#REF!</definedName>
    <definedName name="ENGAGE_VlrVgm4o1lHP2VIJ2UNq_1607951723">#REF!</definedName>
    <definedName name="ENGAGE_VMvtzCjUt11VXi6IDxFt_1607951810">#REF!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 localSheetId="1">#REF!</definedName>
    <definedName name="ENGAGE_vp7VHs5YbKMNVEZLg3mF_1579601691">#REF!</definedName>
    <definedName name="ENGAGE_VQ7hm3Mu8ZfXoauLmXIE_1607951756">#REF!</definedName>
    <definedName name="ENGAGE_VQKag10pwOi5KdprGLRS_1607951804">#REF!</definedName>
    <definedName name="ENGAGE_VqYiFBLZiBAshOA7Owiw_1608645099">#REF!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NfAzyHPhWBQMviRepk_1607951773">#REF!</definedName>
    <definedName name="ENGAGE_VUJu3EuvNHv6h93SYu7n_1608645117">#REF!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7YRCk255nffpI1gw8M_1579601736" localSheetId="1">#REF!</definedName>
    <definedName name="ENGAGE_W27YRCk255nffpI1gw8M_1579601736">#REF!</definedName>
    <definedName name="ENGAGE_w2ZBOlSYHjqOZnEwsRDS_1579601618" localSheetId="1">#REF!</definedName>
    <definedName name="ENGAGE_w2ZBOlSYHjqOZnEwsRDS_1579601618">#REF!</definedName>
    <definedName name="ENGAGE_W42rMpTZSfbNIWmOrCHC_1579601677" localSheetId="1">#REF!</definedName>
    <definedName name="ENGAGE_W42rMpTZSfbNIWmOrCHC_1579601677">#REF!</definedName>
    <definedName name="ENGAGE_w4NtKsU9SULeJcDYPftN_1579601743" localSheetId="1">#REF!</definedName>
    <definedName name="ENGAGE_w4NtKsU9SULeJcDYPftN_1579601743">#REF!</definedName>
    <definedName name="ENGAGE_w4r1lczBETWajUQMIJxx_1608644983">#REF!</definedName>
    <definedName name="ENGAGE_W6030dkqvado3Kwz0Ume_1607951659">#REF!</definedName>
    <definedName name="ENGAGE_w6Oj05KmOn93NrBP9Uvo_1579601657" localSheetId="1">#REF!</definedName>
    <definedName name="ENGAGE_w6Oj05KmOn93NrBP9Uvo_1579601657">#REF!</definedName>
    <definedName name="ENGAGE_W74ty4XXHLE44S9D7MZU_1579601653" localSheetId="1">#REF!</definedName>
    <definedName name="ENGAGE_W74ty4XXHLE44S9D7MZU_1579601653">#REF!</definedName>
    <definedName name="ENGAGE_w8PUsoLwyjHEu5SQeGMp_1579601705" localSheetId="1">#REF!</definedName>
    <definedName name="ENGAGE_w8PUsoLwyjHEu5SQeGMp_1579601705">#REF!</definedName>
    <definedName name="ENGAGE_W8pYgXlArR4tAB20t5eZ_1608645056">#REF!</definedName>
    <definedName name="ENGAGE_WadkAmoZzglIhPI2YaEe_1607951762">#REF!</definedName>
    <definedName name="ENGAGE_WAvCa7lU5csoS7RKfpcZ_1607951698">#REF!</definedName>
    <definedName name="ENGAGE_WBZt9IpXglEF8R1i8Efd_1607951761">#REF!</definedName>
    <definedName name="ENGAGE_wDeXpRguz1Zm3Xzd7xW4_1607951593">#REF!</definedName>
    <definedName name="ENGAGE_We7qnOl47yuguWAijwp7_1579601634" localSheetId="1">#REF!</definedName>
    <definedName name="ENGAGE_We7qnOl47yuguWAijwp7_1579601634">#REF!</definedName>
    <definedName name="ENGAGE_WElfPMuyapFZ0U2TdO2a_1608645028">#REF!</definedName>
    <definedName name="ENGAGE_wF1TwXq5NrSnek41OAwY_1579601681" localSheetId="1">#REF!</definedName>
    <definedName name="ENGAGE_wF1TwXq5NrSnek41OAwY_1579601681">#REF!</definedName>
    <definedName name="ENGAGE_WfdtcyQm2jufAZBLTkPV_1607951706">#REF!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 localSheetId="1">#REF!</definedName>
    <definedName name="ENGAGE_WLfFc9Z5Yxclc6GvpAr5_1579601681">#REF!</definedName>
    <definedName name="ENGAGE_wNbOTpPL3QSVjDCsVlzN_1579601627" localSheetId="1">#REF!</definedName>
    <definedName name="ENGAGE_wNbOTpPL3QSVjDCsVlzN_1579601627">#REF!</definedName>
    <definedName name="ENGAGE_WNiMcRFwti7JWtTpehqb_1607951688">#REF!</definedName>
    <definedName name="ENGAGE_wsYVvGN2iWkQfT2NlWZb_1579601714" localSheetId="1">#REF!</definedName>
    <definedName name="ENGAGE_wsYVvGN2iWkQfT2NlWZb_1579601714">#REF!</definedName>
    <definedName name="ENGAGE_WT02AXt0EDTtfC9h271n_1579601608" localSheetId="1">#REF!</definedName>
    <definedName name="ENGAGE_WT02AXt0EDTtfC9h271n_1579601608">#REF!</definedName>
    <definedName name="ENGAGE_wuKrFf5S7LP0DMtfwK92_1607951712">#REF!</definedName>
    <definedName name="ENGAGE_wUo1SDxGDqv1WyMK0b3t_1607951793">#REF!</definedName>
    <definedName name="ENGAGE_wUyjSzVjyJJ9dW09vaMw_1608644998">#REF!</definedName>
    <definedName name="ENGAGE_wWs2xhmgQMylUG1Xhdzi_1607951620">#REF!</definedName>
    <definedName name="ENGAGE_wxlm9O0qjXHoMOQUzC5w_1579601695" localSheetId="1">#REF!</definedName>
    <definedName name="ENGAGE_wxlm9O0qjXHoMOQUzC5w_1579601695">#REF!</definedName>
    <definedName name="ENGAGE_X0WudHjYCXeWms4ZwfLr_1579601669" localSheetId="1">#REF!</definedName>
    <definedName name="ENGAGE_X0WudHjYCXeWms4ZwfLr_1579601669">#REF!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RqYUKp1ADJQJoT9fcW_1608645079">#REF!</definedName>
    <definedName name="ENGAGE_X8IH55AYW5gDtQILcGkj_1608645041">#REF!</definedName>
    <definedName name="ENGAGE_x9HqthBBytrlO0DbRo4d_1607951611">#REF!</definedName>
    <definedName name="ENGAGE_XAYTvLvywo7OeJWZLuBy_1607951689">#REF!</definedName>
    <definedName name="ENGAGE_XBbod8ewuic3j6VG22gO_1608645122">#REF!</definedName>
    <definedName name="ENGAGE_XBjUifaylhGvUIN9V7L9_1579601617" localSheetId="1">#REF!</definedName>
    <definedName name="ENGAGE_XBjUifaylhGvUIN9V7L9_1579601617">#REF!</definedName>
    <definedName name="ENGAGE_XCwXyN4yXc5uNVRMVlZo_1608645054">#REF!</definedName>
    <definedName name="ENGAGE_xcXKSMrObxnUN8wUTK0C_1579601690" localSheetId="1">#REF!</definedName>
    <definedName name="ENGAGE_xcXKSMrObxnUN8wUTK0C_1579601690">#REF!</definedName>
    <definedName name="ENGAGE_xdcxsElrdhwO7s8tJZA7_1579601597" localSheetId="1">#REF!</definedName>
    <definedName name="ENGAGE_xdcxsElrdhwO7s8tJZA7_1579601597">#REF!</definedName>
    <definedName name="ENGAGE_xdCYLt02ISOBygIBhJkb_1608645144">#REF!</definedName>
    <definedName name="ENGAGE_Xdhm9l2VtDB5WujbViUh_1608645116">#REF!</definedName>
    <definedName name="ENGAGE_XedaJCGMmAZHOWu7Kxhr_1579601607" localSheetId="1">#REF!</definedName>
    <definedName name="ENGAGE_XedaJCGMmAZHOWu7Kxhr_1579601607">#REF!</definedName>
    <definedName name="ENGAGE_XFNJVKDU24lwDua1YR9z_1607951670">#REF!</definedName>
    <definedName name="ENGAGE_xGkOADSxoGSwP46f4UWz_1608644981">#REF!</definedName>
    <definedName name="ENGAGE_XHAZGmlcNTdF9rCwEqd6_1607951777">#REF!</definedName>
    <definedName name="ENGAGE_XhbIsTzKqDdGEeuW2zZv_1607951712">#REF!</definedName>
    <definedName name="ENGAGE_XhJaItvABod546VumhMM_1579601700" localSheetId="1">#REF!</definedName>
    <definedName name="ENGAGE_XhJaItvABod546VumhMM_1579601700">#REF!</definedName>
    <definedName name="ENGAGE_xi6I7ZCiBQVHSK8ljsrx_1607951694">#REF!</definedName>
    <definedName name="ENGAGE_XiU6mNwbczBIMLT9j7VL_1607951732">#REF!</definedName>
    <definedName name="ENGAGE_xjlSn4Y9rMSbnqMEr6kA_1607951646">#REF!</definedName>
    <definedName name="ENGAGE_XKUdEGxNSsFGQSrTxETm_1607951749">#REF!</definedName>
    <definedName name="ENGAGE_xltND1BnmE5XPEfJ4aWS_1607951680">#REF!</definedName>
    <definedName name="ENGAGE_XMZyV6Amp8T3gRrTnoVy_1579601708" localSheetId="1">#REF!</definedName>
    <definedName name="ENGAGE_XMZyV6Amp8T3gRrTnoVy_1579601708">#REF!</definedName>
    <definedName name="ENGAGE_XNHp1jdyUdAqqKsKt8j4_1607951593">#REF!</definedName>
    <definedName name="ENGAGE_XOCdte0MZHZhIoc20BcS_1608645006">#REF!</definedName>
    <definedName name="ENGAGE_xOXbTTdjG0WqitehoSEz_1579601624" localSheetId="1">#REF!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 localSheetId="1">#REF!</definedName>
    <definedName name="ENGAGE_Xpt7tRP2CDTG4jFePOpy_1579601714">#REF!</definedName>
    <definedName name="ENGAGE_xQM4O68qyfIm1vS7mCkc_1579601677" localSheetId="1">#REF!</definedName>
    <definedName name="ENGAGE_xQM4O68qyfIm1vS7mCkc_1579601677">#REF!</definedName>
    <definedName name="ENGAGE_xSIHI7G14QTTAKX9bksQ_1579601702" localSheetId="1">#REF!</definedName>
    <definedName name="ENGAGE_xSIHI7G14QTTAKX9bksQ_1579601702">#REF!</definedName>
    <definedName name="ENGAGE_xwcUbfrwQZONbAI1lbd3_1608645169">#REF!</definedName>
    <definedName name="ENGAGE_XXUopcLOSsQRWvsETfSi_1579601612" localSheetId="1">#REF!</definedName>
    <definedName name="ENGAGE_XXUopcLOSsQRWvsETfSi_1579601612">#REF!</definedName>
    <definedName name="ENGAGE_xyMz97bUpOdEnScKAPyG_1608645150">#REF!</definedName>
    <definedName name="ENGAGE_XZU6gY4Nh9N4WHwqS8QJ_1608644968">#REF!</definedName>
    <definedName name="ENGAGE_Y5ncWQF5cEJNQ9aNz4IL_1607951805">#REF!</definedName>
    <definedName name="ENGAGE_Y66fiDk5NgeGUuom3BIN_1607951795">#REF!</definedName>
    <definedName name="ENGAGE_Y6hBDNlpvdkmaGNR1OQt_1608645065">#REF!</definedName>
    <definedName name="ENGAGE_YA6LO629jKBMyDWZEPJm_1579601731" localSheetId="1">#REF!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D3e8AOi4apm93hgVYBT_1607951668">#REF!</definedName>
    <definedName name="ENGAGE_yd7CN7d705nT09He6pYn_1579601722" localSheetId="1">#REF!</definedName>
    <definedName name="ENGAGE_yd7CN7d705nT09He6pYn_1579601722">#REF!</definedName>
    <definedName name="ENGAGE_YdCkGu670bcOqE0ys0Fh_1608645089">#REF!</definedName>
    <definedName name="ENGAGE_YdPyZohlFbGXKhEwFvL3_1607951642">#REF!</definedName>
    <definedName name="ENGAGE_yDQuZNUwbt4jX8utQ7Ph_1579601609" localSheetId="1">#REF!</definedName>
    <definedName name="ENGAGE_yDQuZNUwbt4jX8utQ7Ph_1579601609">#REF!</definedName>
    <definedName name="ENGAGE_yFD8MOqY3vuCmpy7bJFR_1608645095">#REF!</definedName>
    <definedName name="ENGAGE_yH3eFaAhfkrLLteMyxpd_1608644988">#REF!</definedName>
    <definedName name="ENGAGE_YiCeQhX39WSpZph8bXfk_1608644991">#REF!</definedName>
    <definedName name="ENGAGE_YirXDle5oPDR1r6mhPlJ_1608645149">#REF!</definedName>
    <definedName name="ENGAGE_YIUpLcwqDOz5ZVP9PLI2_1579601679" localSheetId="1">#REF!</definedName>
    <definedName name="ENGAGE_YIUpLcwqDOz5ZVP9PLI2_1579601679">#REF!</definedName>
    <definedName name="ENGAGE_YJ2Z6i3CXXAbD3Ba12f4_1579601641" localSheetId="1">#REF!</definedName>
    <definedName name="ENGAGE_YJ2Z6i3CXXAbD3Ba12f4_1579601641">#REF!</definedName>
    <definedName name="ENGAGE_YK4SUq3BOM9o18EYeS2a_1579601707" localSheetId="1">#REF!</definedName>
    <definedName name="ENGAGE_YK4SUq3BOM9o18EYeS2a_1579601707">#REF!</definedName>
    <definedName name="ENGAGE_yk56DgnDPWisDUccsQmk_1608645155">#REF!</definedName>
    <definedName name="ENGAGE_YL87cN19vpzynWxF4lEC_1608645136">#REF!</definedName>
    <definedName name="ENGAGE_YMoVirPAX40znaoeYwom_1579601678" localSheetId="1">#REF!</definedName>
    <definedName name="ENGAGE_YMoVirPAX40znaoeYwom_1579601678">#REF!</definedName>
    <definedName name="ENGAGE_ymR4PCYVdFx5Wmj5hlcH_1607951726">#REF!</definedName>
    <definedName name="ENGAGE_YMyTBmecScxn9M6HCqsC_1579601640" localSheetId="1">#REF!</definedName>
    <definedName name="ENGAGE_YMyTBmecScxn9M6HCqsC_1579601640">#REF!</definedName>
    <definedName name="ENGAGE_YmzECEL80ke9EhVCRLrt_1607951670">#REF!</definedName>
    <definedName name="ENGAGE_Yn778pO6uKrvccCaFukh_1579601637" localSheetId="1">#REF!</definedName>
    <definedName name="ENGAGE_Yn778pO6uKrvccCaFukh_1579601637">#REF!</definedName>
    <definedName name="ENGAGE_YnN6XXgH95iwkkz1Nom3_1608645048">#REF!</definedName>
    <definedName name="ENGAGE_yoz0YeBE4REobjx0qNrB_1579601713" localSheetId="1">#REF!</definedName>
    <definedName name="ENGAGE_yoz0YeBE4REobjx0qNrB_1579601713">#REF!</definedName>
    <definedName name="ENGAGE_yp4CON9snCjjxy64ZGff_1579601608" localSheetId="1">#REF!</definedName>
    <definedName name="ENGAGE_yp4CON9snCjjxy64ZGff_1579601608">#REF!</definedName>
    <definedName name="ENGAGE_yq1QCcOhbQ4Sppz5Bgt0_1579601632" localSheetId="1">#REF!</definedName>
    <definedName name="ENGAGE_yq1QCcOhbQ4Sppz5Bgt0_1579601632">#REF!</definedName>
    <definedName name="ENGAGE_yQPNHx0tqKv52jaepj5D_1608645109">#REF!</definedName>
    <definedName name="ENGAGE_yqTSA1Ja5LSCVJyy6XQx_1579601713" localSheetId="1">#REF!</definedName>
    <definedName name="ENGAGE_yqTSA1Ja5LSCVJyy6XQx_1579601713">#REF!</definedName>
    <definedName name="ENGAGE_YqZFUnt1vc5bxx8W6PNJ_1579601617" localSheetId="1">#REF!</definedName>
    <definedName name="ENGAGE_YqZFUnt1vc5bxx8W6PNJ_1579601617">#REF!</definedName>
    <definedName name="ENGAGE_Yt3yX9K7WK429spP2muv_1607951773">#REF!</definedName>
    <definedName name="ENGAGE_YtqGqYWagSDznj8oU9Vb_1607951600">#REF!</definedName>
    <definedName name="ENGAGE_YtRl1NjEjB7KZO3sO4BO_1579601697" localSheetId="1">#REF!</definedName>
    <definedName name="ENGAGE_YtRl1NjEjB7KZO3sO4BO_1579601697">#REF!</definedName>
    <definedName name="ENGAGE_YuixNn8TNt9kxpMZnKwY_1608645040">#REF!</definedName>
    <definedName name="ENGAGE_YUVaZK0Y7vxTykbPX4zG_1608645061">#REF!</definedName>
    <definedName name="ENGAGE_yux4oct3xMd6emrA7pQk_1579601664" localSheetId="1">#REF!</definedName>
    <definedName name="ENGAGE_yux4oct3xMd6emrA7pQk_1579601664">#REF!</definedName>
    <definedName name="ENGAGE_yV3fLPYLGDPVDAbTsuVt_1607951614">#REF!</definedName>
    <definedName name="ENGAGE_YvIuzU4PoowSQAUP6QWS_1579601652" localSheetId="1">#REF!</definedName>
    <definedName name="ENGAGE_YvIuzU4PoowSQAUP6QWS_1579601652">#REF!</definedName>
    <definedName name="ENGAGE_yXTYbirO7QTbbZif7zXn_1607951751">#REF!</definedName>
    <definedName name="ENGAGE_yZRUDCwEnvdSkk5F1IH1_1607951684">#REF!</definedName>
    <definedName name="ENGAGE_Z0k3h44YdHne3mWUiXDm_1579601684" localSheetId="1">#REF!</definedName>
    <definedName name="ENGAGE_Z0k3h44YdHne3mWUiXDm_1579601684">#REF!</definedName>
    <definedName name="ENGAGE_Z2aHu2OvBKXjVI1I5RzS_1608644972">#REF!</definedName>
    <definedName name="ENGAGE_z3RTHSD3AF0vR5OU99Fg_1607951633">#REF!</definedName>
    <definedName name="ENGAGE_z4KjvPSRLteW6vfZddhb_1608645056">#REF!</definedName>
    <definedName name="ENGAGE_z5YFUMtme0lEUmRzSEwo_1608645167">#REF!</definedName>
    <definedName name="ENGAGE_Z76NWDTEv7PC7fVoluHx_1607951730">#REF!</definedName>
    <definedName name="ENGAGE_z8LjRhkJvmU1FWDYvGig_1608645110">#REF!</definedName>
    <definedName name="ENGAGE_Z9PCMZ87WEIo84vJOlTy_1608645056">#REF!</definedName>
    <definedName name="ENGAGE_zAAUhvxZCYmmddURb5ne_1579601715" localSheetId="1">#REF!</definedName>
    <definedName name="ENGAGE_zAAUhvxZCYmmddURb5ne_1579601715">#REF!</definedName>
    <definedName name="ENGAGE_zaSGrboPh89cdPlKRspr_1579601607" localSheetId="1">#REF!</definedName>
    <definedName name="ENGAGE_zaSGrboPh89cdPlKRspr_1579601607">#REF!</definedName>
    <definedName name="ENGAGE_ZBwClfPdIJkW8dv7jd9q_1579601728" localSheetId="1">#REF!</definedName>
    <definedName name="ENGAGE_ZBwClfPdIJkW8dv7jd9q_1579601728">#REF!</definedName>
    <definedName name="ENGAGE_Zc94KNeymNlZmyJt49Sx_1579601707" localSheetId="1">#REF!</definedName>
    <definedName name="ENGAGE_Zc94KNeymNlZmyJt49Sx_1579601707">#REF!</definedName>
    <definedName name="ENGAGE_zCH4sUPhQ7q8mZNpDKWi_1579601699" localSheetId="1">#REF!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f6KN1uTsLbmCpEP70X9_1607951802">#REF!</definedName>
    <definedName name="ENGAGE_ZfQ805qNpcLc7syJOn6P_1608644972">#REF!</definedName>
    <definedName name="ENGAGE_ZgYb2P1sKABmbtFH852h_1579601738" localSheetId="1">#REF!</definedName>
    <definedName name="ENGAGE_ZgYb2P1sKABmbtFH852h_1579601738">#REF!</definedName>
    <definedName name="ENGAGE_zhKvuf4yZTQtkETQ1LOa_1608645040">#REF!</definedName>
    <definedName name="ENGAGE_zKayMjexUcLD6pJdgKRi_1607951710">#REF!</definedName>
    <definedName name="ENGAGE_zL0bkYZwVAauKjVqMcbn_1579601665" localSheetId="1">#REF!</definedName>
    <definedName name="ENGAGE_zL0bkYZwVAauKjVqMcbn_1579601665">#REF!</definedName>
    <definedName name="ENGAGE_zLOjhjQvUmOJyhodaP6D_1608644988">#REF!</definedName>
    <definedName name="ENGAGE_zLq1WRXq9KYErG8d2xaE_1608645114">#REF!</definedName>
    <definedName name="ENGAGE_znf4xtR6gs0fxf5wHs8Z_1608644987">#REF!</definedName>
    <definedName name="ENGAGE_ZngghgKvTseP3ucKZMHb_1579601728" localSheetId="1">#REF!</definedName>
    <definedName name="ENGAGE_ZngghgKvTseP3ucKZMHb_1579601728">#REF!</definedName>
    <definedName name="ENGAGE_zNz9wHlKfNa4hvjYIYge_1608645085">#REF!</definedName>
    <definedName name="ENGAGE_ZObIpzp5393pNMdxr14i_1607951659">#REF!</definedName>
    <definedName name="ENGAGE_zOgauO9FzM2RA4np3Aqv_1608645049">#REF!</definedName>
    <definedName name="ENGAGE_zQyNeRUsXetCplWQ5sJQ_1607951762">#REF!</definedName>
    <definedName name="ENGAGE_zrwavjEIMirC173mpJxy_1608645090">#REF!</definedName>
    <definedName name="ENGAGE_zslRPNBC7DzDo9VKuA4c_1607951645">#REF!</definedName>
    <definedName name="ENGAGE_Zt709ydbOfdNCYwzRR5a_1607951784">#REF!</definedName>
    <definedName name="ENGAGE_ZUdSJ1h88EFuQqz4delE_1607951801">#REF!</definedName>
    <definedName name="ENGAGE_Zvp0dSjhbzJWocYR4b1h_1579601640" localSheetId="1">#REF!</definedName>
    <definedName name="ENGAGE_Zvp0dSjhbzJWocYR4b1h_1579601640">#REF!</definedName>
    <definedName name="ENGAGE_Zw4nUm6RVuI1L28e8UCi_1579601648" localSheetId="1">#REF!</definedName>
    <definedName name="ENGAGE_Zw4nUm6RVuI1L28e8UCi_1579601648">#REF!</definedName>
    <definedName name="ENGAGE_ZWCbwPd067rdgTbs6vid_1608645114">#REF!</definedName>
    <definedName name="ENGAGE_ZxZX6uw2YXPLbojPtztH_1579601669" localSheetId="1">#REF!</definedName>
    <definedName name="ENGAGE_ZxZX6uw2YXPLbojPtztH_1579601669">#REF!</definedName>
    <definedName name="ENGAGE_zyEvo08GAjDeXjRHK7aH_1579601593" localSheetId="1">#REF!</definedName>
    <definedName name="ENGAGE_zyEvo08GAjDeXjRHK7aH_1579601593">#REF!</definedName>
    <definedName name="ENGAGE_ZYtIvHYvJmJJkKpRGTNI_1608644987">#REF!</definedName>
    <definedName name="OFFSET" localSheetId="1">#REF!</definedName>
    <definedName name="OFFSET">#REF!</definedName>
    <definedName name="PERIOD" localSheetId="1">#REF!</definedName>
    <definedName name="PERIO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1" l="1"/>
  <c r="A2" i="21"/>
  <c r="D446" i="27" l="1"/>
  <c r="D445" i="27"/>
  <c r="D444" i="27"/>
  <c r="D443" i="27"/>
  <c r="D442" i="27"/>
  <c r="D441" i="27"/>
  <c r="D440" i="27"/>
  <c r="D439" i="27"/>
  <c r="D438" i="27"/>
  <c r="D437" i="27"/>
  <c r="D436" i="27"/>
  <c r="D435" i="27"/>
  <c r="D434" i="27"/>
  <c r="D433" i="27"/>
  <c r="D432" i="27"/>
  <c r="D431" i="27"/>
  <c r="D430" i="27"/>
  <c r="D429" i="27"/>
  <c r="D428" i="27"/>
  <c r="D427" i="27"/>
  <c r="D426" i="27"/>
  <c r="D424" i="27"/>
  <c r="D423" i="27"/>
  <c r="D422" i="27"/>
  <c r="D421" i="27"/>
  <c r="D420" i="27"/>
  <c r="D419" i="27"/>
  <c r="D418" i="27"/>
  <c r="D417" i="27"/>
  <c r="D416" i="27"/>
  <c r="D415" i="27"/>
  <c r="D414" i="27"/>
  <c r="D413" i="27"/>
  <c r="D412" i="27"/>
  <c r="D411" i="27"/>
  <c r="D410" i="27"/>
  <c r="D409" i="27"/>
  <c r="D408" i="27"/>
  <c r="D407" i="27"/>
  <c r="D406" i="27"/>
  <c r="D405" i="27"/>
  <c r="D404" i="27"/>
  <c r="D400" i="27"/>
  <c r="D399" i="27"/>
  <c r="D398" i="27"/>
  <c r="D397" i="27"/>
  <c r="D396" i="27"/>
  <c r="D395" i="27"/>
  <c r="D394" i="27"/>
  <c r="D393" i="27"/>
  <c r="D392" i="27"/>
  <c r="D391" i="27"/>
  <c r="D390" i="27"/>
  <c r="D389" i="27"/>
  <c r="D388" i="27"/>
  <c r="D387" i="27"/>
  <c r="D386" i="27"/>
  <c r="D385" i="27"/>
  <c r="D384" i="27"/>
  <c r="D383" i="27"/>
  <c r="D382" i="27"/>
  <c r="D381" i="27"/>
  <c r="D380" i="27"/>
  <c r="D378" i="27"/>
  <c r="D377" i="27"/>
  <c r="D376" i="27"/>
  <c r="D375" i="27"/>
  <c r="D374" i="27"/>
  <c r="D373" i="27"/>
  <c r="D372" i="27"/>
  <c r="D371" i="27"/>
  <c r="D370" i="27"/>
  <c r="D369" i="27"/>
  <c r="D368" i="27"/>
  <c r="D367" i="27"/>
  <c r="D366" i="27"/>
  <c r="D365" i="27"/>
  <c r="D364" i="27"/>
  <c r="D363" i="27"/>
  <c r="D362" i="27"/>
  <c r="D361" i="27"/>
  <c r="D360" i="27"/>
  <c r="D359" i="27"/>
  <c r="D358" i="27"/>
  <c r="D356" i="27"/>
  <c r="D355" i="27"/>
  <c r="D354" i="27"/>
  <c r="D353" i="27"/>
  <c r="D352" i="27"/>
  <c r="D351" i="27"/>
  <c r="D350" i="27"/>
  <c r="D349" i="27"/>
  <c r="D348" i="27"/>
  <c r="D347" i="27"/>
  <c r="D346" i="27"/>
  <c r="D345" i="27"/>
  <c r="D344" i="27"/>
  <c r="D343" i="27"/>
  <c r="D342" i="27"/>
  <c r="D341" i="27"/>
  <c r="D340" i="27"/>
  <c r="D339" i="27"/>
  <c r="D338" i="27"/>
  <c r="D337" i="27"/>
  <c r="D336" i="27"/>
  <c r="D333" i="27"/>
  <c r="D332" i="27"/>
  <c r="D331" i="27"/>
  <c r="D330" i="27"/>
  <c r="D329" i="27"/>
  <c r="D328" i="27"/>
  <c r="D327" i="27"/>
  <c r="D326" i="27"/>
  <c r="D325" i="27"/>
  <c r="D324" i="27"/>
  <c r="D323" i="27"/>
  <c r="D322" i="27"/>
  <c r="D321" i="27"/>
  <c r="D320" i="27"/>
  <c r="D319" i="27"/>
  <c r="D318" i="27"/>
  <c r="D317" i="27"/>
  <c r="D316" i="27"/>
  <c r="D315" i="27"/>
  <c r="D314" i="27"/>
  <c r="D313" i="27"/>
  <c r="D311" i="27"/>
  <c r="D310" i="27"/>
  <c r="D309" i="27"/>
  <c r="D308" i="27"/>
  <c r="D307" i="27"/>
  <c r="D306" i="27"/>
  <c r="D305" i="27"/>
  <c r="D304" i="27"/>
  <c r="D303" i="27"/>
  <c r="D302" i="27"/>
  <c r="D301" i="27"/>
  <c r="D300" i="27"/>
  <c r="D299" i="27"/>
  <c r="D298" i="27"/>
  <c r="D297" i="27"/>
  <c r="D296" i="27"/>
  <c r="D295" i="27"/>
  <c r="D294" i="27"/>
  <c r="D293" i="27"/>
  <c r="D292" i="27"/>
  <c r="D291" i="27"/>
  <c r="D289" i="27"/>
  <c r="D288" i="27"/>
  <c r="D287" i="27"/>
  <c r="D286" i="27"/>
  <c r="D285" i="27"/>
  <c r="D284" i="27"/>
  <c r="D283" i="27"/>
  <c r="D282" i="27"/>
  <c r="D281" i="27"/>
  <c r="D280" i="27"/>
  <c r="D279" i="27"/>
  <c r="D278" i="27"/>
  <c r="D277" i="27"/>
  <c r="D276" i="27"/>
  <c r="D275" i="27"/>
  <c r="D274" i="27"/>
  <c r="D273" i="27"/>
  <c r="D272" i="27"/>
  <c r="D271" i="27"/>
  <c r="D270" i="27"/>
  <c r="D269" i="27"/>
  <c r="D267" i="27"/>
  <c r="D266" i="27"/>
  <c r="D265" i="27"/>
  <c r="D264" i="27"/>
  <c r="D263" i="27"/>
  <c r="D262" i="27"/>
  <c r="D261" i="27"/>
  <c r="D260" i="27"/>
  <c r="D259" i="27"/>
  <c r="D258" i="27"/>
  <c r="D257" i="27"/>
  <c r="D256" i="27"/>
  <c r="D255" i="27"/>
  <c r="D254" i="27"/>
  <c r="D253" i="27"/>
  <c r="D252" i="27"/>
  <c r="D251" i="27"/>
  <c r="D250" i="27"/>
  <c r="D249" i="27"/>
  <c r="D248" i="27"/>
  <c r="D247" i="27"/>
  <c r="D111" i="27"/>
  <c r="D110" i="27"/>
  <c r="D109" i="27"/>
  <c r="D108" i="27"/>
  <c r="D107" i="27"/>
  <c r="D106" i="27"/>
  <c r="D105" i="27"/>
  <c r="D104" i="27"/>
  <c r="D103" i="27"/>
  <c r="D102" i="27"/>
  <c r="D101" i="27"/>
  <c r="D100" i="27"/>
  <c r="D99" i="27"/>
  <c r="D98" i="27"/>
  <c r="D97" i="27"/>
  <c r="D96" i="27"/>
  <c r="D95" i="27"/>
  <c r="D94" i="27"/>
  <c r="D93" i="27"/>
  <c r="D92" i="27"/>
  <c r="D91" i="27"/>
  <c r="G173" i="1" l="1"/>
  <c r="G172" i="1"/>
  <c r="G171" i="1"/>
  <c r="G170" i="1"/>
  <c r="G169" i="1"/>
  <c r="G168" i="1"/>
  <c r="G167" i="1"/>
  <c r="G166" i="1"/>
  <c r="G165" i="1"/>
  <c r="G164" i="1"/>
  <c r="G163" i="1"/>
  <c r="G162" i="1"/>
  <c r="G161" i="1"/>
  <c r="G160" i="1"/>
  <c r="G159" i="1"/>
  <c r="G158" i="1"/>
  <c r="G157" i="1"/>
  <c r="G156" i="1"/>
  <c r="G155" i="1"/>
  <c r="G154" i="1"/>
  <c r="G153" i="1"/>
  <c r="E52" i="1" l="1"/>
  <c r="E62" i="1"/>
  <c r="E57" i="1"/>
  <c r="E67" i="1"/>
  <c r="E55" i="1"/>
  <c r="E46" i="1"/>
  <c r="E70" i="1"/>
  <c r="E71" i="1"/>
  <c r="E56" i="1"/>
  <c r="E64" i="1"/>
  <c r="E50" i="1"/>
  <c r="E59" i="1"/>
  <c r="E48" i="1"/>
  <c r="E53" i="1"/>
  <c r="E49" i="1"/>
  <c r="E69" i="1"/>
  <c r="E66" i="1"/>
  <c r="E58" i="1"/>
  <c r="E54" i="1"/>
  <c r="E60" i="1"/>
  <c r="E51" i="1"/>
  <c r="E68" i="1"/>
  <c r="E61" i="1"/>
  <c r="E63" i="1"/>
  <c r="E65" i="1"/>
  <c r="E47" i="1"/>
  <c r="E26" i="1"/>
  <c r="E25" i="1"/>
  <c r="E24" i="1"/>
  <c r="E23" i="1"/>
  <c r="E22" i="1"/>
  <c r="E21" i="1"/>
  <c r="E20" i="1"/>
  <c r="E19" i="1"/>
  <c r="E18" i="1"/>
  <c r="E17" i="1"/>
  <c r="E16" i="1"/>
  <c r="E15" i="1"/>
  <c r="E14" i="1"/>
  <c r="E13" i="1"/>
  <c r="E12" i="1"/>
  <c r="E11" i="1"/>
  <c r="E10" i="1"/>
  <c r="E9" i="1"/>
  <c r="E8" i="1"/>
  <c r="E7" i="1"/>
  <c r="E6" i="1"/>
  <c r="E5" i="1"/>
  <c r="E4" i="1"/>
  <c r="N102" i="4" l="1"/>
  <c r="M102" i="4"/>
  <c r="L102" i="4"/>
  <c r="K102" i="4"/>
  <c r="J102" i="4"/>
  <c r="I102" i="4"/>
  <c r="H102" i="4"/>
  <c r="G102" i="4"/>
  <c r="F102" i="4"/>
  <c r="E102" i="4"/>
  <c r="D102" i="4"/>
  <c r="C102" i="4"/>
  <c r="A90" i="21"/>
  <c r="A104" i="21"/>
  <c r="A108" i="21"/>
  <c r="A72" i="21"/>
  <c r="A70" i="21"/>
  <c r="A40" i="21"/>
  <c r="A78" i="21"/>
  <c r="A47" i="21"/>
  <c r="A43" i="21"/>
  <c r="A42" i="21"/>
  <c r="A41" i="21"/>
  <c r="A15" i="21"/>
  <c r="A19" i="21"/>
  <c r="A18" i="21"/>
  <c r="A77" i="21"/>
  <c r="A28" i="21"/>
  <c r="A33" i="21"/>
  <c r="A32" i="21"/>
  <c r="A31" i="21"/>
  <c r="A17" i="21"/>
  <c r="A14" i="21"/>
  <c r="A13" i="21"/>
  <c r="A12" i="21"/>
  <c r="A112" i="21"/>
  <c r="A111" i="21"/>
  <c r="A64" i="21"/>
  <c r="A63" i="21"/>
  <c r="A62" i="21"/>
  <c r="A61" i="21"/>
  <c r="A60" i="21"/>
  <c r="A16" i="21"/>
  <c r="A97" i="21"/>
  <c r="A96" i="21"/>
  <c r="A95" i="21"/>
  <c r="A94" i="21"/>
  <c r="A93" i="21"/>
  <c r="E47" i="11"/>
  <c r="E48" i="11"/>
  <c r="E49" i="11"/>
  <c r="F50" i="11"/>
  <c r="E51" i="11"/>
  <c r="E52" i="11"/>
  <c r="E53" i="11"/>
  <c r="E54" i="11"/>
  <c r="E55" i="11"/>
  <c r="E56" i="11"/>
  <c r="E57" i="11"/>
  <c r="E68" i="11"/>
  <c r="E59" i="11"/>
  <c r="E58" i="11"/>
  <c r="E60" i="11"/>
  <c r="E61" i="11"/>
  <c r="E62" i="11"/>
  <c r="E63" i="11"/>
  <c r="E64" i="11"/>
  <c r="E65" i="11"/>
  <c r="E66" i="11"/>
  <c r="E67" i="11"/>
  <c r="A89" i="21"/>
  <c r="A88" i="21"/>
  <c r="A87" i="21"/>
  <c r="A86" i="21"/>
  <c r="A83" i="21"/>
  <c r="A82" i="21"/>
  <c r="A81" i="21"/>
  <c r="A80" i="21"/>
  <c r="A79" i="21"/>
  <c r="A107" i="21"/>
  <c r="A106" i="21"/>
  <c r="A105" i="21"/>
  <c r="A103" i="21"/>
  <c r="A102" i="21"/>
  <c r="A101" i="21"/>
  <c r="A100" i="21"/>
  <c r="A74" i="21"/>
  <c r="A73" i="21"/>
  <c r="A71" i="21"/>
  <c r="A69" i="21"/>
  <c r="A68" i="21"/>
  <c r="A67" i="21"/>
  <c r="A54" i="21"/>
  <c r="A59" i="21"/>
  <c r="A58" i="21"/>
  <c r="A57" i="21"/>
  <c r="A53" i="21"/>
  <c r="A52" i="21"/>
  <c r="A51" i="21"/>
  <c r="A50" i="21"/>
  <c r="A46" i="21"/>
  <c r="E25" i="17"/>
  <c r="D25" i="17"/>
  <c r="C25" i="17"/>
  <c r="A37" i="21"/>
  <c r="A36" i="21"/>
  <c r="A27" i="21"/>
  <c r="A24" i="21"/>
  <c r="A23" i="21"/>
  <c r="A22" i="21"/>
  <c r="A11" i="21"/>
  <c r="A10" i="21"/>
  <c r="A9" i="21"/>
  <c r="A8" i="21"/>
  <c r="A7" i="21"/>
  <c r="A6" i="21"/>
</calcChain>
</file>

<file path=xl/sharedStrings.xml><?xml version="1.0" encoding="utf-8"?>
<sst xmlns="http://schemas.openxmlformats.org/spreadsheetml/2006/main" count="2428" uniqueCount="605">
  <si>
    <t>0. Overview</t>
  </si>
  <si>
    <t>1. Demographics</t>
  </si>
  <si>
    <t>2. Poverty</t>
  </si>
  <si>
    <t>3. Cost of Living</t>
  </si>
  <si>
    <t>4. Income</t>
  </si>
  <si>
    <t>5. Housing</t>
  </si>
  <si>
    <t>6. Food &amp; Nutrition</t>
  </si>
  <si>
    <t>7. Child Care</t>
  </si>
  <si>
    <t>8. Transportation and Commute</t>
  </si>
  <si>
    <t>9. Health Insurance and Health Care</t>
  </si>
  <si>
    <t>10. Employment</t>
  </si>
  <si>
    <t>12. Domestic Violence</t>
  </si>
  <si>
    <t>14. Mental Health Services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</si>
  <si>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</si>
  <si>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</si>
  <si>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</si>
  <si>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</si>
  <si>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</si>
  <si>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</si>
  <si>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</si>
  <si>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</si>
  <si>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</si>
  <si>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</si>
  <si>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</si>
  <si>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</si>
  <si>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</si>
  <si>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</si>
  <si>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</si>
  <si>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</si>
  <si>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</si>
  <si>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</si>
  <si>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</si>
  <si>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</si>
  <si>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</si>
  <si>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</si>
  <si>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</si>
  <si>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</si>
  <si>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</si>
  <si>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</si>
  <si>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</si>
  <si>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</si>
  <si>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</si>
  <si>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</si>
  <si>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</si>
  <si>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</si>
  <si>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</si>
  <si>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</si>
  <si>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</si>
  <si>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</si>
  <si>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</si>
  <si>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</si>
  <si>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</si>
  <si>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</si>
  <si>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</si>
  <si>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r>
      <rPr>
        <i/>
        <sz val="9"/>
        <color theme="1"/>
        <rFont val="Calibri"/>
        <family val="2"/>
        <scheme val="minor"/>
      </rPr>
      <t>Info</t>
    </r>
    <r>
      <rPr>
        <sz val="9"/>
        <color theme="1"/>
        <rFont val="Calibri"/>
        <family val="2"/>
        <scheme val="minor"/>
      </rPr>
      <t>: Race alone or in combination of 1+ races</t>
    </r>
  </si>
  <si>
    <t xml:space="preserve">White </t>
  </si>
  <si>
    <t>% Foreign Born</t>
  </si>
  <si>
    <t>United States</t>
  </si>
  <si>
    <t>% English ONLY</t>
  </si>
  <si>
    <t>Info: n/a</t>
  </si>
  <si>
    <t>1.10. Total children in each county under the age of 18</t>
  </si>
  <si>
    <t>Statewide</t>
  </si>
  <si>
    <t>Municipality data available?: Yes</t>
  </si>
  <si>
    <t>Most recent data?: Yes</t>
  </si>
  <si>
    <t>% &lt;18 who are &lt;6</t>
  </si>
  <si>
    <r>
      <rPr>
        <i/>
        <sz val="9"/>
        <color theme="1"/>
        <rFont val="Calibri"/>
        <family val="2"/>
        <scheme val="minor"/>
      </rPr>
      <t>Info</t>
    </r>
    <r>
      <rPr>
        <sz val="9"/>
        <color theme="1"/>
        <rFont val="Calibri"/>
        <family val="2"/>
        <scheme val="minor"/>
      </rPr>
      <t>: n/a</t>
    </r>
  </si>
  <si>
    <t>% &lt;18 who are between 6 &amp; 11</t>
  </si>
  <si>
    <t>% &lt;18 who are between 12 and 17</t>
  </si>
  <si>
    <t>Info: Missing municipality estimates were not provided by American Community Survey.</t>
  </si>
  <si>
    <t>1.13. Children served by CP&amp;P</t>
  </si>
  <si>
    <t>County</t>
  </si>
  <si>
    <t>In-Home</t>
  </si>
  <si>
    <t>Out-of-Home Placement</t>
  </si>
  <si>
    <t>Total</t>
  </si>
  <si>
    <t>Grand Total</t>
  </si>
  <si>
    <t>(total including "Other")</t>
  </si>
  <si>
    <t>New Jersey Average</t>
  </si>
  <si>
    <t>(average excluding "Other")</t>
  </si>
  <si>
    <t>Kinship Resource Family</t>
  </si>
  <si>
    <t>Non-Kinship Placement</t>
  </si>
  <si>
    <t>Poverty Rate</t>
  </si>
  <si>
    <r>
      <rPr>
        <i/>
        <sz val="9"/>
        <color theme="1"/>
        <rFont val="Calibri"/>
        <family val="2"/>
        <scheme val="minor"/>
      </rPr>
      <t>Info</t>
    </r>
    <r>
      <rPr>
        <sz val="9"/>
        <color theme="1"/>
        <rFont val="Calibri"/>
        <family val="2"/>
        <scheme val="minor"/>
      </rPr>
      <t xml:space="preserve">: Includes families where the child (&lt;18) is related to the householder. </t>
    </r>
  </si>
  <si>
    <t xml:space="preserve">3.1. Monthly cost of living estimates ($) for NJ counties </t>
  </si>
  <si>
    <t>Housing</t>
  </si>
  <si>
    <t xml:space="preserve">Food </t>
  </si>
  <si>
    <t>Child Care</t>
  </si>
  <si>
    <t>Transportation</t>
  </si>
  <si>
    <t>Health Care</t>
  </si>
  <si>
    <t>Other Necessities</t>
  </si>
  <si>
    <t>Taxes</t>
  </si>
  <si>
    <t xml:space="preserve">Total </t>
  </si>
  <si>
    <t>Annual Total</t>
  </si>
  <si>
    <t>Annual Total Cost of Living</t>
  </si>
  <si>
    <t>lowest</t>
  </si>
  <si>
    <t>highest</t>
  </si>
  <si>
    <t>Source: Economic Policy Institute</t>
  </si>
  <si>
    <t>Median Household Income</t>
  </si>
  <si>
    <t>14-15%</t>
  </si>
  <si>
    <t>18-21%</t>
  </si>
  <si>
    <t>19-23%</t>
  </si>
  <si>
    <t>14-16%</t>
  </si>
  <si>
    <t>12-15%</t>
  </si>
  <si>
    <t>16-18%</t>
  </si>
  <si>
    <t>13-15%</t>
  </si>
  <si>
    <t>15-18%</t>
  </si>
  <si>
    <t>13-16%</t>
  </si>
  <si>
    <t>% Households with severe housing problems</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</si>
  <si>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</si>
  <si>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</si>
  <si>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2015-16</t>
  </si>
  <si>
    <t>2016-17</t>
  </si>
  <si>
    <t>2017-18</t>
  </si>
  <si>
    <r>
      <rPr>
        <i/>
        <sz val="9"/>
        <color theme="1"/>
        <rFont val="Calibri"/>
        <family val="2"/>
        <scheme val="minor"/>
      </rPr>
      <t>Source</t>
    </r>
    <r>
      <rPr>
        <sz val="9"/>
        <color theme="1"/>
        <rFont val="Calibri"/>
        <family val="2"/>
        <scheme val="minor"/>
      </rPr>
      <t>: New Jersey Department of Agriculture via Annie E Casey Kids Count</t>
    </r>
  </si>
  <si>
    <t>7.1. Median monthly child care cost of center-based care by age of child​</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</si>
  <si>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</si>
  <si>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</si>
  <si>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</si>
  <si>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</si>
  <si>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</si>
  <si>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</si>
  <si>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</si>
  <si>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</si>
  <si>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</si>
  <si>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</si>
  <si>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</si>
  <si>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</si>
  <si>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Lowest Median  Cost in NJ</t>
  </si>
  <si>
    <t>Time (min)</t>
  </si>
  <si>
    <t>Margin of Error</t>
  </si>
  <si>
    <t>Difference from NJ mean</t>
  </si>
  <si>
    <t xml:space="preserve">Mean &gt;  </t>
  </si>
  <si>
    <t xml:space="preserve">Passaic  </t>
  </si>
  <si>
    <r>
      <rPr>
        <i/>
        <sz val="9"/>
        <color theme="1"/>
        <rFont val="Calibri"/>
        <family val="2"/>
        <scheme val="minor"/>
      </rPr>
      <t>Info</t>
    </r>
    <r>
      <rPr>
        <sz val="9"/>
        <color theme="1"/>
        <rFont val="Calibri"/>
        <family val="2"/>
        <scheme val="minor"/>
      </rPr>
      <t>: Calculated difference from mean using formulas</t>
    </r>
  </si>
  <si>
    <t>Difference from mean</t>
  </si>
  <si>
    <t>% of income allotted to transportation</t>
  </si>
  <si>
    <t>Income</t>
  </si>
  <si>
    <t>Commuters</t>
  </si>
  <si>
    <t>Household size (# people)</t>
  </si>
  <si>
    <r>
      <rPr>
        <i/>
        <sz val="9"/>
        <color theme="1"/>
        <rFont val="Calibri"/>
        <family val="2"/>
        <scheme val="minor"/>
      </rPr>
      <t>Info</t>
    </r>
    <r>
      <rPr>
        <sz val="9"/>
        <color theme="1"/>
        <rFont val="Calibri"/>
        <family val="2"/>
        <scheme val="minor"/>
      </rPr>
      <t>: Calculated from a "typical regional" family profile</t>
    </r>
  </si>
  <si>
    <t>Total Auto Cost</t>
  </si>
  <si>
    <t>Annual auto ownership</t>
  </si>
  <si>
    <t>Annual gas cost</t>
  </si>
  <si>
    <t>Annual driving costs budget</t>
  </si>
  <si>
    <t xml:space="preserve">% of annual budget </t>
  </si>
  <si>
    <t>Difference from 15% (affordable transportation cost)</t>
  </si>
  <si>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</si>
  <si>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</si>
  <si>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</si>
  <si>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r>
      <rPr>
        <i/>
        <sz val="9"/>
        <color theme="1"/>
        <rFont val="Calibri"/>
        <family val="2"/>
        <scheme val="minor"/>
      </rPr>
      <t>Info</t>
    </r>
    <r>
      <rPr>
        <sz val="9"/>
        <color theme="1"/>
        <rFont val="Calibri"/>
        <family val="2"/>
        <scheme val="minor"/>
      </rPr>
      <t>: Civilian noninstitutionalized population under 19 years - No health insurance coverage.</t>
    </r>
  </si>
  <si>
    <t>9.4 NJ Family Care Medicaid Participation, by County, September 2019</t>
  </si>
  <si>
    <t>Source:  New Jersey Department of Human Services, https://www.state.nj.us/humanservices/dmahs/news/reports/</t>
  </si>
  <si>
    <t>Municipality Data Available?: No</t>
  </si>
  <si>
    <t>Year</t>
  </si>
  <si>
    <t>Percentage Immunized</t>
  </si>
  <si>
    <t>2014-2015</t>
  </si>
  <si>
    <t>2015-2016</t>
  </si>
  <si>
    <t>2016-2017</t>
  </si>
  <si>
    <t>2017-2018</t>
  </si>
  <si>
    <t>2018-2019</t>
  </si>
  <si>
    <t>Unidentified Counties</t>
  </si>
  <si>
    <t>Source: Center for Disease Control and Prevention, https://wonder.cdc.gov/natality-current.html</t>
  </si>
  <si>
    <t>Q1</t>
  </si>
  <si>
    <t>Q2</t>
  </si>
  <si>
    <t>Q3</t>
  </si>
  <si>
    <t>Q4</t>
  </si>
  <si>
    <t>Annual average</t>
  </si>
  <si>
    <r>
      <rPr>
        <i/>
        <sz val="9"/>
        <color theme="1"/>
        <rFont val="Calibri"/>
        <family val="2"/>
        <scheme val="minor"/>
      </rPr>
      <t>Source</t>
    </r>
    <r>
      <rPr>
        <sz val="9"/>
        <color theme="1"/>
        <rFont val="Calibri"/>
        <family val="2"/>
        <scheme val="minor"/>
      </rPr>
      <t>: Bureau of Labor Statistics. https://data.bls.gov/PDQWeb/en</t>
    </r>
  </si>
  <si>
    <r>
      <rPr>
        <i/>
        <sz val="9"/>
        <color theme="1"/>
        <rFont val="Calibri"/>
        <family val="2"/>
        <scheme val="minor"/>
      </rPr>
      <t>Info</t>
    </r>
    <r>
      <rPr>
        <sz val="9"/>
        <color theme="1"/>
        <rFont val="Calibri"/>
        <family val="2"/>
        <scheme val="minor"/>
      </rPr>
      <t>: Average weekly wages were calculated using unrounded data. Average weekly wage in total covered total, all industries, for all establishment sizes in all counties. *2018 estimates are PRELIMINARY.</t>
    </r>
  </si>
  <si>
    <t>Annual Average</t>
  </si>
  <si>
    <t>July</t>
  </si>
  <si>
    <t>August</t>
  </si>
  <si>
    <t>September</t>
  </si>
  <si>
    <t>October</t>
  </si>
  <si>
    <t>November</t>
  </si>
  <si>
    <t>December</t>
  </si>
  <si>
    <t>January</t>
  </si>
  <si>
    <t>February</t>
  </si>
  <si>
    <t xml:space="preserve">March </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</si>
  <si>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</si>
  <si>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</si>
  <si>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</si>
  <si>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</si>
  <si>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Median</t>
  </si>
  <si>
    <t>Median earnings for full-time, year-round workers (dollars)</t>
  </si>
  <si>
    <t>Males</t>
  </si>
  <si>
    <t>Margin of error</t>
  </si>
  <si>
    <t>Females</t>
  </si>
  <si>
    <r>
      <rPr>
        <i/>
        <sz val="9"/>
        <color theme="1"/>
        <rFont val="Calibri"/>
        <family val="2"/>
        <scheme val="minor"/>
      </rPr>
      <t>Info</t>
    </r>
    <r>
      <rPr>
        <sz val="9"/>
        <color theme="1"/>
        <rFont val="Calibri"/>
        <family val="2"/>
        <scheme val="minor"/>
      </rPr>
      <t>: Annual data available.</t>
    </r>
  </si>
  <si>
    <t>#Violent Crimes</t>
  </si>
  <si>
    <t>Violent Crime Rate per 1,000</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</si>
  <si>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</si>
  <si>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</si>
  <si>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</si>
  <si>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</si>
  <si>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</si>
  <si>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State of New Jersey, Department of Law &amp; Public Safety, Office of the Attorney General, New Jersey State Police, 2016 Uniform Crime Reports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</si>
  <si>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</si>
  <si>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</si>
  <si>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</si>
  <si>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</si>
  <si>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</si>
  <si>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</si>
  <si>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</si>
  <si>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</si>
  <si>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</si>
  <si>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</si>
  <si>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</si>
  <si>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</si>
  <si>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 xml:space="preserve">11.3. NJ county juvenile arrest rates, 2016 </t>
  </si>
  <si>
    <t>Rate per 1,000 youth</t>
  </si>
  <si>
    <t>**</t>
  </si>
  <si>
    <t># deaths</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</si>
  <si>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</si>
  <si>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</si>
  <si>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</si>
  <si>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Homicide</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</si>
  <si>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</si>
  <si>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</si>
  <si>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</si>
  <si>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</si>
  <si>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</si>
  <si>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</si>
  <si>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</si>
  <si>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</si>
  <si>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</si>
  <si>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</si>
  <si>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</si>
  <si>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</si>
  <si>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 change</t>
  </si>
  <si>
    <t>Source: NJ Cares: A real-time dashboard of Opioid related data and information. Office of the Attorney General of NJ. https://www.njcares.gov/#atla</t>
  </si>
  <si>
    <t>13.3. Change in Population for every one overdose death, 2017-2018</t>
  </si>
  <si>
    <t>Population per overdose death</t>
  </si>
  <si>
    <t>Pop per 1 death</t>
  </si>
  <si>
    <t>Alcohol</t>
  </si>
  <si>
    <t>Heroin</t>
  </si>
  <si>
    <t>Other Opiates</t>
  </si>
  <si>
    <t>Cocaine</t>
  </si>
  <si>
    <t>Marijuana</t>
  </si>
  <si>
    <t>Other Drugs</t>
  </si>
  <si>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</si>
  <si>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</si>
  <si>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</si>
  <si>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</si>
  <si>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</si>
  <si>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</si>
  <si>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</si>
  <si>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</si>
  <si>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</si>
  <si>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</si>
  <si>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</si>
  <si>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</si>
  <si>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</si>
  <si>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</si>
  <si>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</si>
  <si>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</si>
  <si>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</si>
  <si>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</si>
  <si>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</si>
  <si>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</si>
  <si>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</si>
  <si>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</si>
  <si>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</si>
  <si>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</si>
  <si>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</si>
  <si>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</si>
  <si>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Percent</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</si>
  <si>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</si>
  <si>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</si>
  <si>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</si>
  <si>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Race/Ethnicity</t>
  </si>
  <si>
    <t>Hispanic/Latino</t>
  </si>
  <si>
    <t>Sex</t>
  </si>
  <si>
    <t>Men</t>
  </si>
  <si>
    <t>Women</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</si>
  <si>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</si>
  <si>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</si>
  <si>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</si>
  <si>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 enrolled</t>
  </si>
  <si>
    <t>Municipality Data Available?: Yes</t>
  </si>
  <si>
    <t>Source: New Jersey Early Intervention System</t>
  </si>
  <si>
    <r>
      <rPr>
        <i/>
        <sz val="9"/>
        <color theme="1"/>
        <rFont val="Calibri"/>
        <family val="2"/>
        <scheme val="minor"/>
      </rPr>
      <t>Info</t>
    </r>
    <r>
      <rPr>
        <sz val="9"/>
        <color theme="1"/>
        <rFont val="Calibri"/>
        <family val="2"/>
        <scheme val="minor"/>
      </rPr>
      <t>: Calculation (2018-2017)/2017 = Percent Change</t>
    </r>
  </si>
  <si>
    <t>Black/African American, non-Hispanic</t>
  </si>
  <si>
    <t>White, non-Hispanic</t>
  </si>
  <si>
    <t>% Severe Housing Cost Burden</t>
  </si>
  <si>
    <t>0.1 Hunterdon County Basic Needs Overview</t>
  </si>
  <si>
    <t>0.2 Hunterdon County Service Needs Overview</t>
  </si>
  <si>
    <t>Hunterdon Total</t>
  </si>
  <si>
    <t>Hunterdon County</t>
  </si>
  <si>
    <t>Alexandria</t>
  </si>
  <si>
    <t>Bethlehem</t>
  </si>
  <si>
    <t>Bloomsbury</t>
  </si>
  <si>
    <t>Califon</t>
  </si>
  <si>
    <t>Clinton town</t>
  </si>
  <si>
    <t>Clinton township</t>
  </si>
  <si>
    <t>Delaware</t>
  </si>
  <si>
    <t>East Amwell</t>
  </si>
  <si>
    <t>Flemington</t>
  </si>
  <si>
    <t>Franklin</t>
  </si>
  <si>
    <t>Frenchtown</t>
  </si>
  <si>
    <t>Glen Gardner</t>
  </si>
  <si>
    <t>Hampton</t>
  </si>
  <si>
    <t>High Bridge</t>
  </si>
  <si>
    <t>Holland</t>
  </si>
  <si>
    <t>Kingwood</t>
  </si>
  <si>
    <t>Lambertville</t>
  </si>
  <si>
    <t>Lebanon borough</t>
  </si>
  <si>
    <t>Lebanon township</t>
  </si>
  <si>
    <t>Milford</t>
  </si>
  <si>
    <t>Raritan</t>
  </si>
  <si>
    <t>Readington</t>
  </si>
  <si>
    <t>Stockton</t>
  </si>
  <si>
    <t>Tewksbury</t>
  </si>
  <si>
    <t>West Amwell</t>
  </si>
  <si>
    <t>Clinton Township</t>
  </si>
  <si>
    <t>Clinton</t>
  </si>
  <si>
    <t>14-17%</t>
  </si>
  <si>
    <t>Lebanon Boro</t>
  </si>
  <si>
    <t>Lebanon Township</t>
  </si>
  <si>
    <t>Clinton Town</t>
  </si>
  <si>
    <t>11.4. Hunterdon county juvenile arrest rate, 2012-2016</t>
  </si>
  <si>
    <t>14.1. Hunterdon county mental health services (programs), 2017</t>
  </si>
  <si>
    <t xml:space="preserve">Sussex </t>
  </si>
  <si>
    <t>Lebanon Borough</t>
  </si>
  <si>
    <t>Other, non-Hispanic</t>
  </si>
  <si>
    <t>Asian, non-Hispanic</t>
  </si>
  <si>
    <t>1.5 Population (%)  foreign born over time, in county</t>
  </si>
  <si>
    <t>2.2 Families (%) with children under the age of 18 living in poverty over time, in county</t>
  </si>
  <si>
    <t>3.2 Annual cost of living estimates ($) in NJ (by county)</t>
  </si>
  <si>
    <t>4.2 Median household income ($) over time, in county</t>
  </si>
  <si>
    <t>8.1 Average commute (minutes) in NJ (by county)</t>
  </si>
  <si>
    <t>8.2 Average commute (minutes) over time, in county</t>
  </si>
  <si>
    <t>8.3 Average commute (minutes) by municipality</t>
  </si>
  <si>
    <t>9.2 Children without health insurance (%) over time, in county</t>
  </si>
  <si>
    <t>9.6 County immunization rates (%) (all grade types), in county</t>
  </si>
  <si>
    <t>9.8 Late or lack of prenatal care reports (#) over time, in county</t>
  </si>
  <si>
    <t>10.7 Median income ($) by sex over time, in county</t>
  </si>
  <si>
    <t>11.2 Crimes by type (#) in county</t>
  </si>
  <si>
    <t>12.2 Domestic violence incidents (# reported) over time, in county</t>
  </si>
  <si>
    <t>13.2 Number of (#) suspected opioid deaths over time, in county</t>
  </si>
  <si>
    <t>13.4 Population for every 1 overdose death over time, in county</t>
  </si>
  <si>
    <t>14.3 Frequency (%) of mental health distress over time – age adjusted, in county</t>
  </si>
  <si>
    <t>14.7 Frequency (%) of depression over time, in county</t>
  </si>
  <si>
    <t>1.8 Population (%) English only speakers over time, in county</t>
  </si>
  <si>
    <t>1.2 Racial/ ethnic demographics (%) over time, in county</t>
  </si>
  <si>
    <t xml:space="preserve">10.6 Median income ($) by sex: national, state, and county comparison </t>
  </si>
  <si>
    <t>1.11. Children (#) per age category in NJ by county</t>
  </si>
  <si>
    <t>Copy County</t>
  </si>
  <si>
    <t>High</t>
  </si>
  <si>
    <t>Middle</t>
  </si>
  <si>
    <t>Low</t>
  </si>
  <si>
    <t>11.7  Homicide rates (deaths per 100K) by racial/ethnic group, in county</t>
  </si>
  <si>
    <t>14.8. Diagnosed depression by race/ethnicity, in county</t>
  </si>
  <si>
    <t>14.9 Diagnosed depression by sex, in county</t>
  </si>
  <si>
    <t>14.4. Frequency (%) of mental health distress by race/ethnicity – age adjusted, in county</t>
  </si>
  <si>
    <t>14.5 Frequency (%) of mental health distress by sex – age adjusted, in county</t>
  </si>
  <si>
    <t>Total children under 18 years in households</t>
  </si>
  <si>
    <t>US avg. 5.7%</t>
  </si>
  <si>
    <t>NJ Rate 10</t>
  </si>
  <si>
    <t>NJ % change -12%</t>
  </si>
  <si>
    <t>NJ Overall 12.1%</t>
  </si>
  <si>
    <t>Copy County Total 2</t>
  </si>
  <si>
    <t>Infant County Copy</t>
  </si>
  <si>
    <t>PreK County Copy</t>
  </si>
  <si>
    <t>Children County Copy</t>
  </si>
  <si>
    <t>Adults County Copy</t>
  </si>
  <si>
    <t>Males Copy County</t>
  </si>
  <si>
    <t>Females Copy County</t>
  </si>
  <si>
    <t>NJ Overall 14.8%</t>
  </si>
  <si>
    <t># &lt;18 who are &lt;6</t>
  </si>
  <si>
    <t># &lt;18 who are between 6 &amp; 11</t>
  </si>
  <si>
    <t># &lt;18 who are between 12 and 17</t>
  </si>
  <si>
    <t xml:space="preserve">1.9. Illustration of English-only speakers (%) variation by municipality </t>
  </si>
  <si>
    <t>5.1. Households (%) with severe cost burden for housing (by county)</t>
  </si>
  <si>
    <t xml:space="preserve">Note: Percentages are calculated across these grade types: Pre-Kindergarten, Kindergarten, First Grade, Sixth Grade, and Transfers. Children with unknown immunization status were considered as not having met all immunization requirements. </t>
  </si>
  <si>
    <t>1.4. Population (%) foreign-born in NJ (by county)</t>
  </si>
  <si>
    <t>1.6. Population (%) foreign-born by municipality</t>
  </si>
  <si>
    <t>1.14 Children (#) in CP&amp;P out-of-home placement – kin and non-kin, in county</t>
  </si>
  <si>
    <t>Note: This number does not include the percentage of children estimated to be in group settings. Note that total county population size has not been accounted for in this indicator.</t>
  </si>
  <si>
    <t>Note: Non-Kinship Placements include placements with non-kinship resource families, congregate care, and independent living. Note that total county population size has not been accounted for in this indicator.</t>
  </si>
  <si>
    <t>Note: Note that total county population size has not been accounted for in this indicator.</t>
  </si>
  <si>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</si>
  <si>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</si>
  <si>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</si>
  <si>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t>Note: Per document: "All crime rates are based on permanent, year-round populations.  Comparisons of crime rates between individual municipalities should not be made without giving major consideration to the volume of seasonal population, transients, tourists, and labor forces." Note that total county population size has not been accounted for in this indicator.</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</si>
  <si>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</si>
  <si>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</si>
  <si>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t>Note: Charter schools were included in the county of registered address. Note that total county population size has not been accounted for in this indicator.</t>
  </si>
  <si>
    <t>Immunization Rate Actual</t>
  </si>
  <si>
    <t>5.2 Households (%) with severe housing problems* over time, in county</t>
  </si>
  <si>
    <t>7.2. Median monthly child care cost of center-based care by age of child compared with median household income, by county</t>
  </si>
  <si>
    <t>15. Education</t>
  </si>
  <si>
    <t>6.3 Children (#) receiving free or reduced lunch, in county</t>
  </si>
  <si>
    <t xml:space="preserve">6.4 Children (#) receiving NJ SNAP supplemental nutritional assistance, in county </t>
  </si>
  <si>
    <t>1.12. Children (#), by municipality</t>
  </si>
  <si>
    <t>COUNTY COPY</t>
  </si>
  <si>
    <t>11.5: Crime guns recovered (#) in NJ (by county), October 2020</t>
  </si>
  <si>
    <t>Source: NJGUNStat reports, NJ State Police, Office of the Attorney General (October 2020). Can be found here: https://www.nj.gov/oag/njsp/njgunstat/index.shtml</t>
  </si>
  <si>
    <t>Source: NJGUNStat reports, NJ State Police, Office of the Attorney General (November 2019-October, 2020). Can be found here: https://www.nj.gov/oag/njsp/njgunstat/index.shtml</t>
  </si>
  <si>
    <t>Crime guns recovered</t>
  </si>
  <si>
    <t>Depford</t>
  </si>
  <si>
    <t>North Brunswick</t>
  </si>
  <si>
    <t>New Brunsiwck</t>
  </si>
  <si>
    <t>Paulsboro</t>
  </si>
  <si>
    <t>Franklin Township</t>
  </si>
  <si>
    <t>Marlboro</t>
  </si>
  <si>
    <t>Woodridge</t>
  </si>
  <si>
    <t>Linden</t>
  </si>
  <si>
    <t>Asbury Park</t>
  </si>
  <si>
    <t>Blackwood</t>
  </si>
  <si>
    <t>Orange</t>
  </si>
  <si>
    <t>Irvington</t>
  </si>
  <si>
    <t>Ocean View</t>
  </si>
  <si>
    <t>Hamilton</t>
  </si>
  <si>
    <t>East Orange</t>
  </si>
  <si>
    <t>Millville</t>
  </si>
  <si>
    <t>Seaside Park</t>
  </si>
  <si>
    <t>Ewing</t>
  </si>
  <si>
    <t>Elizabeth</t>
  </si>
  <si>
    <t>Atlantic City</t>
  </si>
  <si>
    <t>Jersey City</t>
  </si>
  <si>
    <t>Paterson</t>
  </si>
  <si>
    <t>Trenton</t>
  </si>
  <si>
    <t>Newark</t>
  </si>
  <si>
    <t>Source: NJGUNStat reports, NJ State Police, Office of the Attorney General (October, 2020). Can be found here: https://www.nj.gov/oag/njsp/njgunstat/index.shtml</t>
  </si>
  <si>
    <t>Contempt of Court</t>
  </si>
  <si>
    <t>Other Crime Causing SBI</t>
  </si>
  <si>
    <t>--</t>
  </si>
  <si>
    <t>Cyber Harassment</t>
  </si>
  <si>
    <t>12.5. Domestic violence offenses by type (#) in County, 2019</t>
  </si>
  <si>
    <t>6.2 Individuals (#) enrolled in WIC nutrition program, in county</t>
  </si>
  <si>
    <t>1.1. NJ counties race/ethnicity (percentage), 2019</t>
  </si>
  <si>
    <t xml:space="preserve">Source: American Community Survey (US Census), 2019 data. Demographic and Housing Estimates, 1-yr. Selected NJ and County. DP05. **** the estimate is controlled. A statistical test for sampling variability is not appropriate. </t>
  </si>
  <si>
    <t>Source: American Community Survey (US Census),  2015-2019  data. Demographic and Housing Estimates, 1-yr. Selected NJ and County.  **** the estimate is controlled. A statistical test for sampling variability is not appropriate. DP05</t>
  </si>
  <si>
    <t>1.3. Hunterdon county municipalities race/ethnicity (percentage), 2019</t>
  </si>
  <si>
    <t xml:space="preserve">Source: American Community Survey (US Census), 2019 data. Demographic and Housing Estimates, 5-yr. Selected NJ and County. DP05 </t>
  </si>
  <si>
    <t>Source: Selected social characteristics in the US. American Community Survey 1-yr estimates. 2019. DP02.</t>
  </si>
  <si>
    <t>Source: Selected social characteristics in the US. American Community Survey 1-yr estimates. 2015-2019. DP02.</t>
  </si>
  <si>
    <t>Source: Selected social characteristics in the US. American Community Survey 5-yr estimates. 2019. DP02</t>
  </si>
  <si>
    <t>1.7. NJ county language demographics (percentage), 2019</t>
  </si>
  <si>
    <t>Source: Selected social characteristics in the US. ACS 1-yr estimates. 2019. DP02</t>
  </si>
  <si>
    <t>*Salem County did not have 2019 1-year ACS estimates available for English-Only Speakers. 5-year ACS estimates were used for Salem county’s 2019 % of English-Only Speakers.</t>
  </si>
  <si>
    <t>Source: Selected characteristics by native and foreign born populations. American Community Survey 1-yr estimates. 2015-2019.</t>
  </si>
  <si>
    <t>Source: Selected social characteristics in the US. American Community Survey 5-yr estimates. 2019. DP02.</t>
  </si>
  <si>
    <t xml:space="preserve">Source/Info: CHILDREN CHARACTERISTICS, 2019 American Community Survey 1-Year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</si>
  <si>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Population_Under18_2019</t>
  </si>
  <si>
    <t xml:space="preserve">Source: American Community Survey (US Census), 2019 data. CHILDREN CHARACTERISTICS and Population Under 18 Years of Age, 2019 American Community Survey 1-Year Estimates. Tables S0901 and B09001. </t>
  </si>
  <si>
    <t>Source: Department of Children and Families, December 31, 2019</t>
  </si>
  <si>
    <t>Note: A total of 44,632 children were being served by New Jersey CP&amp;P on December 31, 2019.  This includes 3,020 children with no county reported. Note that total county population size has not been accounted for in this indicator.</t>
  </si>
  <si>
    <t>2.1. NJ county poverty rate of families with children &lt;18 (in the past 12 months), 2019</t>
  </si>
  <si>
    <t>Source: Selected economic characteristics. American Community Survey 1-yr estimates. 2019.</t>
  </si>
  <si>
    <t>Source: Selected economic characteristics. American Community Survey 5-yr estimates. 2015-2019.</t>
  </si>
  <si>
    <t>2.3. Hunterdon county municipality poverty rate of families with children &lt; 18  (in the past 12 months), 2019</t>
  </si>
  <si>
    <t>Source: Selected economic characteristics. American Community Survey 5-yr estimates. 2019.</t>
  </si>
  <si>
    <r>
      <rPr>
        <i/>
        <sz val="9"/>
        <color theme="1"/>
        <rFont val="Calibri"/>
        <family val="2"/>
        <scheme val="minor"/>
      </rPr>
      <t>Source</t>
    </r>
    <r>
      <rPr>
        <sz val="9"/>
        <color theme="1"/>
        <rFont val="Calibri"/>
        <family val="2"/>
        <scheme val="minor"/>
      </rPr>
      <t>:  Economic Policy Institute  https://www.epi.org/resources/budget/</t>
    </r>
  </si>
  <si>
    <t>4.1. NJ counties median household income, 2019</t>
  </si>
  <si>
    <t>4.3. Hunterdon county municipalities median household income, 2019</t>
  </si>
  <si>
    <t>Source: Source: American Community Survey (US Census), 2019 data. ; County Health Ranking &amp; Roadmaps, A Robert Wood Johnson Foundation Program: https://www.countyhealthrankings.org/app/new-jersey/2020/measure/factors/154/data</t>
  </si>
  <si>
    <r>
      <rPr>
        <i/>
        <sz val="9"/>
        <color theme="1"/>
        <rFont val="Calibri"/>
        <family val="2"/>
        <scheme val="minor"/>
      </rPr>
      <t>Source</t>
    </r>
    <r>
      <rPr>
        <sz val="9"/>
        <color theme="1"/>
        <rFont val="Calibri"/>
        <family val="2"/>
        <scheme val="minor"/>
      </rPr>
      <t>: Source: HUD, Comprehensive Housing Affordability Strategy (CHAS), 2007-2016 data. Severe housing problems.</t>
    </r>
  </si>
  <si>
    <r>
      <rPr>
        <i/>
        <sz val="9"/>
        <rFont val="Calibri"/>
        <family val="2"/>
        <scheme val="minor"/>
      </rPr>
      <t>Info</t>
    </r>
    <r>
      <rPr>
        <sz val="9"/>
        <rFont val="Calibri"/>
        <family val="2"/>
        <scheme val="minor"/>
      </rPr>
      <t>: Severe housing problems defined as percentage of households with at least 1 of 4 housing problems: overcrowding, high housing costs, lack of kitchen facilities, or lack of plumbing facilities per RWJ county health rankings from 2015-2020.  The 2015, 2016, 2017, 2018, 2019, and 2020. County Health Ratings used data from 2007-2011, 2008-2012, 2009-2013, 2010-2014, 2011-2015, and 2012-2016 respectively.</t>
    </r>
  </si>
  <si>
    <r>
      <rPr>
        <i/>
        <sz val="9"/>
        <color theme="1"/>
        <rFont val="Calibri"/>
        <family val="2"/>
        <scheme val="minor"/>
      </rPr>
      <t>Source</t>
    </r>
    <r>
      <rPr>
        <sz val="9"/>
        <color theme="1"/>
        <rFont val="Calibri"/>
        <family val="2"/>
        <scheme val="minor"/>
      </rPr>
      <t>: https://map.feedingamerica.org/county/2018/overall/new-jersey/</t>
    </r>
  </si>
  <si>
    <t>For ALL persons. Original source U.S. Census Bureau Current Population Survey and the U.S. Department of Agriculture Economic Research Service, as presented in the Feeding America, Map the Meal Gap Report or https://map.feedingamerica.org/county/2018/overall/new-jersey/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Food insecurity rates decreased for most counties from 2015-2017.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</si>
  <si>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2018-19</t>
  </si>
  <si>
    <t>2019-20</t>
  </si>
  <si>
    <t>Source: American Community Survey. Commuting characteristics by sex. 2019 American Community Survey 1-Year Estimates. S0801.</t>
  </si>
  <si>
    <r>
      <rPr>
        <i/>
        <sz val="9"/>
        <color theme="1"/>
        <rFont val="Calibri"/>
        <family val="2"/>
        <scheme val="minor"/>
      </rPr>
      <t>Source</t>
    </r>
    <r>
      <rPr>
        <sz val="9"/>
        <color theme="1"/>
        <rFont val="Calibri"/>
        <family val="2"/>
        <scheme val="minor"/>
      </rPr>
      <t>:American Community Survey. Commuting characteristics by sex. 2015-2019 American Community Survey 1-Year Estimates. S0801.</t>
    </r>
  </si>
  <si>
    <t>Source: American Community Survey. Commuting characteristics by sex. 2019 American Community Survey 5-Year Estimates. S0801.</t>
  </si>
  <si>
    <t>8.5. Annual Total Auto Cost ($) across NJ counties, 2020</t>
  </si>
  <si>
    <r>
      <rPr>
        <i/>
        <sz val="9"/>
        <color theme="1"/>
        <rFont val="Calibri"/>
        <family val="2"/>
        <scheme val="minor"/>
      </rPr>
      <t>Source</t>
    </r>
    <r>
      <rPr>
        <sz val="9"/>
        <color theme="1"/>
        <rFont val="Calibri"/>
        <family val="2"/>
        <scheme val="minor"/>
      </rPr>
      <t>: Housing and Transportation Affordability Index from Center for Neighborhood Technology, 2020 https://htaindex.cnt.org/total-driving-costs/</t>
    </r>
  </si>
  <si>
    <r>
      <rPr>
        <i/>
        <sz val="9"/>
        <color theme="1"/>
        <rFont val="Calibri"/>
        <family val="2"/>
        <scheme val="minor"/>
      </rPr>
      <t>Info</t>
    </r>
    <r>
      <rPr>
        <sz val="9"/>
        <color theme="1"/>
        <rFont val="Calibri"/>
        <family val="2"/>
        <scheme val="minor"/>
      </rPr>
      <t>: Calculated from a "typical regional" family profile with a gas cost of $2.30/gallon (NJ state average was $2.30 on December 10, 2020)</t>
    </r>
  </si>
  <si>
    <t>9.1. Proportion of NJ county minors with no health insurance coverage, 2019</t>
  </si>
  <si>
    <t>Source: 2019 data. Selected economic characteristics. American Community Survey 1-yr estimates. 2015-2019. American Community Survey.</t>
  </si>
  <si>
    <t>9.3. Proportion of Hunterdon county municipality minors with no health insurance coverage, 2019</t>
  </si>
  <si>
    <t>Source: Selected economic characteristics. American Community Survey 5-yr estimates.November 2020</t>
  </si>
  <si>
    <t>Medicaid Participation (Nov, 2020) New Jersey Family Care, Non-ABD Children</t>
  </si>
  <si>
    <t>Medicaid Participation (Nov, 2020) New Jersey Family Care, Non-ABD Adults</t>
  </si>
  <si>
    <t>9.5 Percentage of Children Meeting All Immunization Requirements by Grade Type and County, NJ, 2019-2020.</t>
  </si>
  <si>
    <t>Source: The New Jersey Annual Immunization Status Reports, 2019-2020</t>
  </si>
  <si>
    <t>2019-2020</t>
  </si>
  <si>
    <t>9.7 Reports of late or lack of prenatal care, by County, 2018-2019</t>
  </si>
  <si>
    <t>10.1. NJ county average weekly wage ($) by quarter, 2019</t>
  </si>
  <si>
    <t>10.2. Hunterdon county average weekly wage by quarter, 2017-2019</t>
  </si>
  <si>
    <t xml:space="preserve">10.3. County level unemployment rates, October 2019-September 2020 (unadjusted) </t>
  </si>
  <si>
    <t>10.4 Median unemployment rates, Octiber 2019-Septrmber 2020, across counties</t>
  </si>
  <si>
    <t>10.5. NJ counties median Income by Sex, 2019</t>
  </si>
  <si>
    <t>Source: American Community Survey. Table DP03. Selected economic characteristics. 2019 American Community Survey, 1-yr estimates</t>
  </si>
  <si>
    <t>Source: American Community Survey. Table DP03. Selected economic characteristics. 2015-19 American Community Survey, 1-yr estimates</t>
  </si>
  <si>
    <t>10.8 Hunterdon county municipalities median Income by Sex, 2019</t>
  </si>
  <si>
    <t>Source: American Community Survey. Table DP03. Selected economic characteristics. 2019 American Community Survey, 5-yr estimates</t>
  </si>
  <si>
    <t>11.1. Violent Crimes (#) and the Crime Rate (per 1,000), 2019</t>
  </si>
  <si>
    <t>Source: New Jersey Municipal-County Offense &amp; Demographic Data, 2019, Section 7</t>
  </si>
  <si>
    <t xml:space="preserve">https://www.njsp.org/ucr/uniform-crime-reports.shtml </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</si>
  <si>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May 2020</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</si>
  <si>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Updated May 2020. Municipality data not available.</t>
    </r>
  </si>
  <si>
    <t>Info: The number of NJ juveniles arrested and the rate per 1,000 youth under age 18. Raw data from NJ Department of Law and Public Safety, Division of NJ State Police, Uniform Crime Reports. Updated May 2020. Municipality data not available.</t>
  </si>
  <si>
    <t>12.1. NJ county domestic violence incidents, 2019</t>
  </si>
  <si>
    <t>12.3. Domestic violence incidents by Atlantic county municipality, 2013-2019</t>
  </si>
  <si>
    <t>12.4. Domestic violence offenses by type (#) in New Jersey, 2019</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</si>
  <si>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</si>
  <si>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</si>
  <si>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t>13.1. NJ counties suspected opioid overdose deaths and % change, 2018-2019</t>
  </si>
  <si>
    <r>
      <rPr>
        <i/>
        <sz val="9"/>
        <color theme="1"/>
        <rFont val="Calibri"/>
        <family val="2"/>
        <scheme val="minor"/>
      </rPr>
      <t>Info</t>
    </r>
    <r>
      <rPr>
        <sz val="9"/>
        <color theme="1"/>
        <rFont val="Calibri"/>
        <family val="2"/>
        <scheme val="minor"/>
      </rPr>
      <t>:Calculation (2019-2018)/2018=Percent Change</t>
    </r>
  </si>
  <si>
    <r>
      <rPr>
        <i/>
        <sz val="9"/>
        <color theme="1"/>
        <rFont val="Calibri"/>
        <family val="2"/>
        <scheme val="minor"/>
      </rPr>
      <t>Info:</t>
    </r>
    <r>
      <rPr>
        <sz val="9"/>
        <color theme="1"/>
        <rFont val="Calibri"/>
        <family val="2"/>
        <scheme val="minor"/>
      </rPr>
      <t xml:space="preserve"> Note that total county population size has not been accounted for in this indicator.</t>
    </r>
  </si>
  <si>
    <t>13.5. Proportion of substances (percentage) identified at substance abuse treatment center admissions across NJ counties, 2018</t>
  </si>
  <si>
    <r>
      <rPr>
        <i/>
        <sz val="9"/>
        <color theme="1"/>
        <rFont val="Calibri"/>
        <family val="2"/>
        <scheme val="minor"/>
      </rPr>
      <t>Source</t>
    </r>
    <r>
      <rPr>
        <sz val="9"/>
        <color theme="1"/>
        <rFont val="Calibri"/>
        <family val="2"/>
        <scheme val="minor"/>
      </rPr>
      <t>: https://www.nj.gov/humanservices/dmhas/publications/statistical/Substance%20Abuse%20Overview/2018/Pas.pdf Department of Health Division of Mental Health and Addiction Services Office of Planning, Research, Evaluation and Prevention, September 2019 Report. This statewide Substance Abuse Overview provides statistics on substance abuse treatment in New Jersey for calendar year 2018. In 2018, there were 89,629 treatment admissions and 87,516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June 2019 NJSAMS download data.</t>
    </r>
  </si>
  <si>
    <t>15.1 Children enrolled in special education services, by County, 2018-2019</t>
  </si>
  <si>
    <r>
      <rPr>
        <i/>
        <sz val="10"/>
        <color theme="1"/>
        <rFont val="Calibri"/>
        <family val="2"/>
        <scheme val="minor"/>
      </rPr>
      <t>Source</t>
    </r>
    <r>
      <rPr>
        <sz val="10"/>
        <color theme="1"/>
        <rFont val="Calibri"/>
        <family val="2"/>
        <scheme val="minor"/>
      </rPr>
      <t>: New Jersey Department of Education Office of Special Education Programs, 2019 Special Education Data</t>
    </r>
  </si>
  <si>
    <t>Data updated as of October 2019.</t>
  </si>
  <si>
    <t>15.2 Children Receiving Early Intervention Services, by County, 2018-2019</t>
  </si>
  <si>
    <t>6.1 Food Insecurity (%) across counties, 2018</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</si>
  <si>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2020 County Health Rankings which are based on 2014-2018 data. Error not available for the United States or New Jersey. </t>
    </r>
  </si>
  <si>
    <t>Source: New Jersey Annual Immunization Status Reports, 2014-2020</t>
  </si>
  <si>
    <t>Note. The number of children estimated to be in group settings across the state (6,253 or 0.32% of total youth population) is not included above.</t>
  </si>
  <si>
    <r>
      <rPr>
        <i/>
        <sz val="9"/>
        <color theme="1"/>
        <rFont val="Calibri"/>
        <family val="2"/>
        <scheme val="minor"/>
      </rPr>
      <t>Source</t>
    </r>
    <r>
      <rPr>
        <sz val="9"/>
        <color theme="1"/>
        <rFont val="Calibri"/>
        <family val="2"/>
        <scheme val="minor"/>
      </rPr>
      <t>: New Jersey Department of Human Services, Division of Family Development via Advocates for Children of New Jersey Data Dashboard</t>
    </r>
  </si>
  <si>
    <t>Source: American Community Survey (US Census), 2019 data. Income in the past 12 months (in 2019 inflation adjusted dollars), 5-year estimates</t>
  </si>
  <si>
    <t>Source: American Community Survey (US Census), 2015-2019 data. Income in the past 12 months (in 2019 inflation adjusted dollars), 1-year estimates</t>
  </si>
  <si>
    <t>Source: American Community Survey (US Census), 2019 data. Income in the past 12 months (in 2019 inflation adjusted dollars), 1-year estimates</t>
  </si>
  <si>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  Note: While the child care cost estimates are from 2017, the median income estimates are from American Community Survey, Income in the past 12 months (in 2019 inflation adjusted dollars), 1-year estimates.</t>
  </si>
  <si>
    <r>
      <rPr>
        <i/>
        <sz val="9"/>
        <color theme="1"/>
        <rFont val="Calibri"/>
        <family val="2"/>
        <scheme val="minor"/>
      </rPr>
      <t>Info</t>
    </r>
    <r>
      <rPr>
        <sz val="9"/>
        <color theme="1"/>
        <rFont val="Calibri"/>
        <family val="2"/>
        <scheme val="minor"/>
      </rPr>
      <t xml:space="preserve">: Average weekly wages were calculated using unrounded data. Average weekly wage in total covered total, all industries, for all establishment sizes in all counties. </t>
    </r>
  </si>
  <si>
    <t>Info: Calculation of median family income here does not align with American Community Survey 5-yr estimates. Estimates are for a two-parent, two-child family. Data is as of March 2018. Budgets are in 2017 dollars. Some numbers may not sum due to rounding.</t>
  </si>
  <si>
    <t>*****</t>
  </si>
  <si>
    <t>NJ avg 23%</t>
  </si>
  <si>
    <t>NJ avg 68%</t>
  </si>
  <si>
    <t>Under 3 years</t>
  </si>
  <si>
    <t>3 and 4 years</t>
  </si>
  <si>
    <t>5 years</t>
  </si>
  <si>
    <t>6 to 8 years</t>
  </si>
  <si>
    <t>9 to 11 years</t>
  </si>
  <si>
    <t>12 to 14 years</t>
  </si>
  <si>
    <t>15 to 17 years</t>
  </si>
  <si>
    <t>Total in households &lt;18</t>
  </si>
  <si>
    <t>US 14%</t>
  </si>
  <si>
    <t>NJ 10%</t>
  </si>
  <si>
    <t>Hunterdon median $115,379</t>
  </si>
  <si>
    <t>NJ Avg. 19%</t>
  </si>
  <si>
    <t>17-19%</t>
  </si>
  <si>
    <t>19-20%</t>
  </si>
  <si>
    <t>20-21%</t>
  </si>
  <si>
    <t>20-22%</t>
  </si>
  <si>
    <t>21-23%</t>
  </si>
  <si>
    <t>24-26%</t>
  </si>
  <si>
    <t>US avg. 11.5%</t>
  </si>
  <si>
    <t>NJ avg. 8.7%</t>
  </si>
  <si>
    <t>US avg. 27.6</t>
  </si>
  <si>
    <t>NJ avg. 33.1</t>
  </si>
  <si>
    <t>NJ avg. 4.3%</t>
  </si>
  <si>
    <r>
      <rPr>
        <sz val="8"/>
        <color rgb="FF333333"/>
        <rFont val="Arial"/>
        <family val="2"/>
      </rPr>
      <t>Essex</t>
    </r>
  </si>
  <si>
    <r>
      <rPr>
        <sz val="8"/>
        <color rgb="FF333333"/>
        <rFont val="Arial"/>
        <family val="2"/>
      </rPr>
      <t>Hudson</t>
    </r>
  </si>
  <si>
    <r>
      <rPr>
        <sz val="8"/>
        <color rgb="FF333333"/>
        <rFont val="Arial"/>
        <family val="2"/>
      </rPr>
      <t>Ocean</t>
    </r>
  </si>
  <si>
    <r>
      <rPr>
        <sz val="8"/>
        <color rgb="FF333333"/>
        <rFont val="Arial"/>
        <family val="2"/>
      </rPr>
      <t>Passaic</t>
    </r>
  </si>
  <si>
    <r>
      <rPr>
        <sz val="8"/>
        <color rgb="FF333333"/>
        <rFont val="Arial"/>
        <family val="2"/>
      </rPr>
      <t>Camden</t>
    </r>
  </si>
  <si>
    <r>
      <rPr>
        <sz val="8"/>
        <color rgb="FF333333"/>
        <rFont val="Arial"/>
        <family val="2"/>
      </rPr>
      <t>Middlesex</t>
    </r>
  </si>
  <si>
    <r>
      <rPr>
        <sz val="8"/>
        <color rgb="FF333333"/>
        <rFont val="Arial"/>
        <family val="2"/>
      </rPr>
      <t>Union</t>
    </r>
  </si>
  <si>
    <r>
      <rPr>
        <sz val="8"/>
        <color rgb="FF333333"/>
        <rFont val="Arial"/>
        <family val="2"/>
      </rPr>
      <t>Bergen</t>
    </r>
  </si>
  <si>
    <r>
      <rPr>
        <sz val="8"/>
        <color rgb="FF333333"/>
        <rFont val="Arial"/>
        <family val="2"/>
      </rPr>
      <t>Mercer</t>
    </r>
  </si>
  <si>
    <r>
      <rPr>
        <sz val="8"/>
        <color rgb="FF333333"/>
        <rFont val="Arial"/>
        <family val="2"/>
      </rPr>
      <t>Monmouth</t>
    </r>
  </si>
  <si>
    <r>
      <rPr>
        <sz val="8"/>
        <color rgb="FF333333"/>
        <rFont val="Arial"/>
        <family val="2"/>
      </rPr>
      <t>Atlantic</t>
    </r>
  </si>
  <si>
    <r>
      <rPr>
        <sz val="8"/>
        <color rgb="FF333333"/>
        <rFont val="Arial"/>
        <family val="2"/>
      </rPr>
      <t>Burlington</t>
    </r>
  </si>
  <si>
    <r>
      <rPr>
        <sz val="8"/>
        <color rgb="FF333333"/>
        <rFont val="Arial"/>
        <family val="2"/>
      </rPr>
      <t>Cumberland</t>
    </r>
  </si>
  <si>
    <r>
      <rPr>
        <sz val="8"/>
        <color rgb="FF333333"/>
        <rFont val="Arial"/>
        <family val="2"/>
      </rPr>
      <t>Gloucester</t>
    </r>
  </si>
  <si>
    <r>
      <rPr>
        <sz val="8"/>
        <color rgb="FF333333"/>
        <rFont val="Arial"/>
        <family val="2"/>
      </rPr>
      <t>Morris</t>
    </r>
  </si>
  <si>
    <r>
      <rPr>
        <sz val="8"/>
        <color rgb="FF333333"/>
        <rFont val="Arial"/>
        <family val="2"/>
      </rPr>
      <t>Somerset</t>
    </r>
  </si>
  <si>
    <r>
      <rPr>
        <sz val="8"/>
        <color rgb="FF333333"/>
        <rFont val="Arial"/>
        <family val="2"/>
      </rPr>
      <t>Cape May</t>
    </r>
  </si>
  <si>
    <r>
      <rPr>
        <sz val="8"/>
        <color rgb="FF333333"/>
        <rFont val="Arial"/>
        <family val="2"/>
      </rPr>
      <t>Salem</t>
    </r>
  </si>
  <si>
    <r>
      <rPr>
        <sz val="8"/>
        <color rgb="FF333333"/>
        <rFont val="Arial"/>
        <family val="2"/>
      </rPr>
      <t>Warren</t>
    </r>
  </si>
  <si>
    <r>
      <rPr>
        <sz val="8"/>
        <color rgb="FF333333"/>
        <rFont val="Arial"/>
        <family val="2"/>
      </rPr>
      <t>Sussex</t>
    </r>
  </si>
  <si>
    <r>
      <rPr>
        <sz val="8"/>
        <color rgb="FF333333"/>
        <rFont val="Arial"/>
        <family val="2"/>
      </rPr>
      <t>Other</t>
    </r>
  </si>
  <si>
    <r>
      <rPr>
        <b/>
        <sz val="8"/>
        <color rgb="FF333333"/>
        <rFont val="Arial"/>
        <family val="2"/>
      </rPr>
      <t>Hunterdon</t>
    </r>
  </si>
  <si>
    <t>NJ avg. 94.4%</t>
  </si>
  <si>
    <t># reported 2019</t>
  </si>
  <si>
    <t>Jun</t>
  </si>
  <si>
    <t>NJ Median 5.5%</t>
  </si>
  <si>
    <t>Nov-19</t>
  </si>
  <si>
    <t>Dec-19</t>
  </si>
  <si>
    <t>Jan-20</t>
  </si>
  <si>
    <t>Feb-20</t>
  </si>
  <si>
    <t>Mar-20</t>
  </si>
  <si>
    <t>Apr-20</t>
  </si>
  <si>
    <t>May-20</t>
  </si>
  <si>
    <t>Jun-20</t>
  </si>
  <si>
    <t>July-20</t>
  </si>
  <si>
    <t>Aug-20</t>
  </si>
  <si>
    <t>Sep-20</t>
  </si>
  <si>
    <t>Oct-20</t>
  </si>
  <si>
    <t>Criminal Coercion</t>
  </si>
  <si>
    <t>Criminal Sexual Contact</t>
  </si>
  <si>
    <t>Sexual Assault</t>
  </si>
  <si>
    <t>Terroristic Threats</t>
  </si>
  <si>
    <t>NJ -3% change</t>
  </si>
  <si>
    <t>2018 Copy This County</t>
  </si>
  <si>
    <t>2019 Copy This County</t>
  </si>
  <si>
    <t>Hunterdon avg. 9.70%</t>
  </si>
  <si>
    <t>Source: American Community Survey (US Census), 2019 data. CHILDREN CHARACTERISTICS, 2019 American Community Survey 5-Year Estimates. Table S0901 and Table B09001.</t>
  </si>
  <si>
    <t xml:space="preserve"> </t>
  </si>
  <si>
    <t>Hunterdon avg. 1.90%</t>
  </si>
  <si>
    <t>Hunterdon Mean 35</t>
  </si>
  <si>
    <t>11. Community Safety</t>
  </si>
  <si>
    <t>Hunterdon avg. 3.90%</t>
  </si>
  <si>
    <t>NJ Median $85,751</t>
  </si>
  <si>
    <t>US Median %65,712</t>
  </si>
  <si>
    <t>Note: Cape May and Salem Counties do not have any data available. Late prenatal care is considered month 7-month 10; suppressed data for month 10 since the data do not meet the criteria for confidentiality constraints.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</si>
  <si>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11.6: Crime guns recovered (#) November 2019-October 2020, in county</t>
  </si>
  <si>
    <t>13. Substance Use Disorder</t>
  </si>
  <si>
    <t>8.4. Cost of transportation as a % of income in NJ counties, 2017</t>
  </si>
  <si>
    <r>
      <rPr>
        <i/>
        <sz val="9"/>
        <color theme="1"/>
        <rFont val="Calibri"/>
        <family val="2"/>
        <scheme val="minor"/>
      </rPr>
      <t>Source</t>
    </r>
    <r>
      <rPr>
        <sz val="9"/>
        <color theme="1"/>
        <rFont val="Calibri"/>
        <family val="2"/>
        <scheme val="minor"/>
      </rPr>
      <t>: Housing and Transportation Affordability Index from Center for Neighborhood Technology, 2017 https://htaindex.cnt.org/map/</t>
    </r>
  </si>
  <si>
    <t>Hunterdon avg. 88.8%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</si>
</sst>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s>
  <fonts count="79">
    <font>
      <sz val="11"/>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
      <b/>
      <sz val="11"/>
      <color rgb="FFFF0000"/>
      <name val="Calibri"/>
      <family val="2"/>
      <scheme val="minor"/>
    </font>
    <font>
      <b/>
      <sz val="9"/>
      <color rgb="FFFF0000"/>
      <name val="Calibri"/>
      <family val="2"/>
      <scheme val="minor"/>
    </font>
    <font>
      <sz val="9.9"/>
      <name val="Arial"/>
      <family val="2"/>
    </font>
    <font>
      <sz val="8"/>
      <color theme="1"/>
      <name val="Calibri"/>
      <family val="2"/>
      <scheme val="minor"/>
    </font>
    <font>
      <b/>
      <sz val="9"/>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i/>
      <sz val="11"/>
      <name val="Calibri"/>
      <family val="2"/>
      <scheme val="minor"/>
    </font>
    <font>
      <b/>
      <sz val="10"/>
      <color rgb="FF606060"/>
      <name val="Calibri"/>
      <family val="2"/>
      <scheme val="minor"/>
    </font>
    <font>
      <sz val="12"/>
      <color theme="1"/>
      <name val="Calibri"/>
      <family val="2"/>
      <scheme val="minor"/>
    </font>
    <font>
      <sz val="8"/>
      <name val="Arial"/>
      <family val="2"/>
    </font>
    <font>
      <sz val="8"/>
      <color rgb="FF333333"/>
      <name val="Arial"/>
      <family val="2"/>
    </font>
    <font>
      <sz val="9"/>
      <color rgb="FF333333"/>
      <name val="Arial"/>
      <family val="2"/>
    </font>
    <font>
      <b/>
      <sz val="8"/>
      <name val="Arial"/>
      <family val="2"/>
    </font>
    <font>
      <b/>
      <sz val="8"/>
      <color rgb="FF333333"/>
      <name val="Arial"/>
      <family val="2"/>
    </font>
    <font>
      <b/>
      <sz val="9"/>
      <color rgb="FF333333"/>
      <name val="Arial"/>
      <family val="2"/>
    </font>
    <font>
      <sz val="11"/>
      <color rgb="FF000000"/>
      <name val="Calibri"/>
      <family val="2"/>
      <scheme val="minor"/>
    </font>
    <font>
      <i/>
      <sz val="11"/>
      <color rgb="FF000000"/>
      <name val="Calibri"/>
      <family val="2"/>
      <scheme val="minor"/>
    </font>
    <font>
      <b/>
      <sz val="11"/>
      <color rgb="FF000000"/>
      <name val="Calibri"/>
      <family val="2"/>
      <scheme val="minor"/>
    </font>
    <font>
      <b/>
      <sz val="8"/>
      <color rgb="FF000000"/>
      <name val="Tahoma"/>
      <family val="2"/>
    </font>
    <font>
      <sz val="14"/>
      <color theme="1"/>
      <name val="Calibri"/>
      <family val="2"/>
      <scheme val="minor"/>
    </font>
    <font>
      <sz val="14"/>
      <color rgb="FF000000"/>
      <name val="Calibri"/>
      <family val="2"/>
      <scheme val="minor"/>
    </font>
    <font>
      <sz val="9"/>
      <color rgb="FF000000"/>
      <name val="Arial"/>
      <family val="2"/>
    </font>
  </fonts>
  <fills count="40">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theme="4" tint="0.79998168889431442"/>
      </patternFill>
    </fill>
  </fills>
  <borders count="13">
    <border>
      <left/>
      <right/>
      <top/>
      <bottom/>
      <diagonal/>
    </border>
    <border>
      <left style="medium">
        <color rgb="FFCECED2"/>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int="0.39997558519241921"/>
      </top>
      <bottom/>
      <diagonal/>
    </border>
    <border>
      <left style="thin">
        <color rgb="FFD3D3D3"/>
      </left>
      <right style="thin">
        <color rgb="FFD3D3D3"/>
      </right>
      <top style="thin">
        <color rgb="FFD3D3D3"/>
      </top>
      <bottom style="thin">
        <color rgb="FFD3D3D3"/>
      </bottom>
      <diagonal/>
    </border>
  </borders>
  <cellStyleXfs count="55">
    <xf numFmtId="0" fontId="0" fillId="0" borderId="0"/>
    <xf numFmtId="9" fontId="4" fillId="0" borderId="0" applyFont="0" applyFill="0" applyBorder="0" applyAlignment="0" applyProtection="0"/>
    <xf numFmtId="44" fontId="4" fillId="0" borderId="0" applyFont="0" applyFill="0" applyBorder="0" applyAlignment="0" applyProtection="0"/>
    <xf numFmtId="0" fontId="41" fillId="0" borderId="0" applyNumberFormat="0" applyFill="0" applyBorder="0" applyAlignment="0" applyProtection="0"/>
    <xf numFmtId="43" fontId="4" fillId="0" borderId="0" applyFont="0" applyFill="0" applyBorder="0" applyAlignment="0" applyProtection="0"/>
    <xf numFmtId="0" fontId="48" fillId="0" borderId="0" applyNumberFormat="0" applyFill="0" applyBorder="0" applyAlignment="0" applyProtection="0"/>
    <xf numFmtId="0" fontId="49" fillId="0" borderId="2" applyNumberFormat="0" applyFill="0" applyAlignment="0" applyProtection="0"/>
    <xf numFmtId="0" fontId="50" fillId="0" borderId="3" applyNumberFormat="0" applyFill="0" applyAlignment="0" applyProtection="0"/>
    <xf numFmtId="0" fontId="51" fillId="0" borderId="4" applyNumberFormat="0" applyFill="0" applyAlignment="0" applyProtection="0"/>
    <xf numFmtId="0" fontId="51" fillId="0" borderId="0" applyNumberFormat="0" applyFill="0" applyBorder="0" applyAlignment="0" applyProtection="0"/>
    <xf numFmtId="0" fontId="52" fillId="8" borderId="0" applyNumberFormat="0" applyBorder="0" applyAlignment="0" applyProtection="0"/>
    <xf numFmtId="0" fontId="53" fillId="9" borderId="0" applyNumberFormat="0" applyBorder="0" applyAlignment="0" applyProtection="0"/>
    <xf numFmtId="0" fontId="54" fillId="10" borderId="0" applyNumberFormat="0" applyBorder="0" applyAlignment="0" applyProtection="0"/>
    <xf numFmtId="0" fontId="55" fillId="11" borderId="5" applyNumberFormat="0" applyAlignment="0" applyProtection="0"/>
    <xf numFmtId="0" fontId="56" fillId="12" borderId="6" applyNumberFormat="0" applyAlignment="0" applyProtection="0"/>
    <xf numFmtId="0" fontId="57" fillId="12" borderId="5" applyNumberFormat="0" applyAlignment="0" applyProtection="0"/>
    <xf numFmtId="0" fontId="58" fillId="0" borderId="7" applyNumberFormat="0" applyFill="0" applyAlignment="0" applyProtection="0"/>
    <xf numFmtId="0" fontId="59" fillId="13" borderId="8" applyNumberFormat="0" applyAlignment="0" applyProtection="0"/>
    <xf numFmtId="0" fontId="60" fillId="0" borderId="0" applyNumberFormat="0" applyFill="0" applyBorder="0" applyAlignment="0" applyProtection="0"/>
    <xf numFmtId="0" fontId="4" fillId="14" borderId="9" applyNumberFormat="0" applyFont="0" applyAlignment="0" applyProtection="0"/>
    <xf numFmtId="0" fontId="61" fillId="0" borderId="0" applyNumberFormat="0" applyFill="0" applyBorder="0" applyAlignment="0" applyProtection="0"/>
    <xf numFmtId="0" fontId="1" fillId="0" borderId="10" applyNumberFormat="0" applyFill="0" applyAlignment="0" applyProtection="0"/>
    <xf numFmtId="0" fontId="62"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62" fillId="18" borderId="0" applyNumberFormat="0" applyBorder="0" applyAlignment="0" applyProtection="0"/>
    <xf numFmtId="0" fontId="62"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62" fillId="22" borderId="0" applyNumberFormat="0" applyBorder="0" applyAlignment="0" applyProtection="0"/>
    <xf numFmtId="0" fontId="62"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62" fillId="26" borderId="0" applyNumberFormat="0" applyBorder="0" applyAlignment="0" applyProtection="0"/>
    <xf numFmtId="0" fontId="62"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62" fillId="30" borderId="0" applyNumberFormat="0" applyBorder="0" applyAlignment="0" applyProtection="0"/>
    <xf numFmtId="0" fontId="62"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62" fillId="34" borderId="0" applyNumberFormat="0" applyBorder="0" applyAlignment="0" applyProtection="0"/>
    <xf numFmtId="0" fontId="62"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62" fillId="38" borderId="0" applyNumberFormat="0" applyBorder="0" applyAlignment="0" applyProtection="0"/>
    <xf numFmtId="0" fontId="65" fillId="0" borderId="0"/>
    <xf numFmtId="0" fontId="4" fillId="0" borderId="0"/>
    <xf numFmtId="9"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44" fontId="65" fillId="0" borderId="0" applyFont="0" applyFill="0" applyBorder="0" applyAlignment="0" applyProtection="0"/>
    <xf numFmtId="0" fontId="65" fillId="0" borderId="0"/>
  </cellStyleXfs>
  <cellXfs count="645">
    <xf numFmtId="0" fontId="0" fillId="0" borderId="0" xfId="0"/>
    <xf numFmtId="0" fontId="0" fillId="0" borderId="0" xfId="0" applyBorder="1"/>
    <xf numFmtId="0" fontId="1" fillId="0" borderId="0" xfId="0" applyFont="1" applyFill="1"/>
    <xf numFmtId="0" fontId="1" fillId="0" borderId="0" xfId="0" applyFont="1" applyBorder="1" applyAlignment="1">
      <alignment horizontal="center"/>
    </xf>
    <xf numFmtId="0" fontId="0" fillId="0" borderId="0" xfId="0" applyBorder="1" applyAlignment="1">
      <alignment horizontal="center"/>
    </xf>
    <xf numFmtId="0" fontId="0" fillId="0" borderId="0" xfId="0" applyFill="1" applyBorder="1"/>
    <xf numFmtId="0" fontId="0" fillId="0" borderId="0" xfId="0" applyFill="1"/>
    <xf numFmtId="0" fontId="0" fillId="0" borderId="0" xfId="0" applyFill="1" applyAlignment="1">
      <alignment horizontal="center" wrapText="1"/>
    </xf>
    <xf numFmtId="0" fontId="1" fillId="0" borderId="0" xfId="0" applyFont="1"/>
    <xf numFmtId="44" fontId="0" fillId="0" borderId="0" xfId="2" applyFont="1"/>
    <xf numFmtId="0" fontId="0" fillId="0" borderId="0" xfId="0"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Border="1" applyAlignment="1">
      <alignment horizontal="center"/>
    </xf>
    <xf numFmtId="0" fontId="0" fillId="0" borderId="0" xfId="0" applyAlignment="1"/>
    <xf numFmtId="0" fontId="2" fillId="0" borderId="0" xfId="0" applyFont="1" applyAlignment="1"/>
    <xf numFmtId="0" fontId="0" fillId="0" borderId="0" xfId="0" applyAlignment="1">
      <alignment horizontal="center" vertical="center" wrapText="1"/>
    </xf>
    <xf numFmtId="0" fontId="7" fillId="0" borderId="0" xfId="0" applyFont="1" applyBorder="1"/>
    <xf numFmtId="0" fontId="7" fillId="0" borderId="0" xfId="0" applyFont="1" applyFill="1" applyBorder="1"/>
    <xf numFmtId="0" fontId="10" fillId="0" borderId="0" xfId="0" applyFont="1" applyAlignment="1">
      <alignment horizontal="center" vertical="center"/>
    </xf>
    <xf numFmtId="0" fontId="7" fillId="0" borderId="0" xfId="0" applyFont="1" applyBorder="1" applyAlignment="1">
      <alignment horizontal="center"/>
    </xf>
    <xf numFmtId="0" fontId="2" fillId="0" borderId="0" xfId="0" applyFont="1" applyBorder="1" applyAlignment="1">
      <alignment horizontal="center"/>
    </xf>
    <xf numFmtId="1" fontId="7" fillId="0" borderId="0" xfId="1" applyNumberFormat="1" applyFont="1" applyBorder="1" applyAlignment="1">
      <alignment horizontal="center"/>
    </xf>
    <xf numFmtId="9" fontId="7" fillId="0" borderId="0" xfId="1" applyFont="1" applyBorder="1" applyAlignment="1">
      <alignment horizontal="center"/>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9" fontId="7" fillId="0" borderId="0" xfId="1" applyFont="1"/>
    <xf numFmtId="0" fontId="10" fillId="0" borderId="0" xfId="0" applyFont="1" applyAlignment="1">
      <alignment horizontal="center" vertical="center" wrapText="1"/>
    </xf>
    <xf numFmtId="0" fontId="7" fillId="0" borderId="0" xfId="0" applyFont="1"/>
    <xf numFmtId="0" fontId="9" fillId="0" borderId="0" xfId="0" applyFont="1"/>
    <xf numFmtId="164" fontId="7" fillId="0" borderId="0" xfId="0" applyNumberFormat="1" applyFont="1"/>
    <xf numFmtId="164" fontId="9" fillId="0" borderId="0" xfId="0" applyNumberFormat="1" applyFont="1"/>
    <xf numFmtId="164" fontId="7" fillId="0" borderId="0" xfId="0" applyNumberFormat="1" applyFont="1" applyBorder="1" applyAlignment="1">
      <alignment horizontal="center" vertical="center"/>
    </xf>
    <xf numFmtId="9" fontId="7" fillId="0" borderId="0" xfId="0" applyNumberFormat="1" applyFont="1" applyAlignment="1">
      <alignment horizontal="center" vertical="center"/>
    </xf>
    <xf numFmtId="9" fontId="7" fillId="0" borderId="0" xfId="1" applyFont="1" applyAlignment="1">
      <alignment horizontal="center" vertical="center"/>
    </xf>
    <xf numFmtId="9" fontId="9" fillId="0" borderId="0" xfId="0" applyNumberFormat="1" applyFont="1" applyAlignment="1">
      <alignment horizontal="center" vertical="center"/>
    </xf>
    <xf numFmtId="2" fontId="7" fillId="0" borderId="0" xfId="0" applyNumberFormat="1" applyFont="1" applyAlignment="1">
      <alignment horizontal="center" vertical="center"/>
    </xf>
    <xf numFmtId="2" fontId="9" fillId="0" borderId="0" xfId="0" applyNumberFormat="1" applyFont="1" applyAlignment="1">
      <alignment horizontal="center" vertical="center"/>
    </xf>
    <xf numFmtId="0" fontId="9" fillId="0" borderId="0" xfId="0" applyFont="1" applyBorder="1"/>
    <xf numFmtId="0" fontId="10" fillId="0" borderId="0" xfId="0" applyFont="1" applyAlignment="1">
      <alignment vertical="center"/>
    </xf>
    <xf numFmtId="164" fontId="7" fillId="0" borderId="0" xfId="0" applyNumberFormat="1" applyFont="1" applyAlignment="1">
      <alignment horizontal="center"/>
    </xf>
    <xf numFmtId="0" fontId="0" fillId="0" borderId="0" xfId="0" applyFont="1" applyAlignment="1">
      <alignment horizontal="right"/>
    </xf>
    <xf numFmtId="0" fontId="7" fillId="0" borderId="0" xfId="0" applyFont="1" applyAlignment="1">
      <alignment horizontal="left"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164" fontId="14" fillId="0" borderId="0" xfId="0" applyNumberFormat="1" applyFont="1" applyAlignment="1">
      <alignment horizontal="center"/>
    </xf>
    <xf numFmtId="164" fontId="18" fillId="0" borderId="0" xfId="0" applyNumberFormat="1" applyFont="1" applyAlignment="1">
      <alignment horizontal="center"/>
    </xf>
    <xf numFmtId="0" fontId="19" fillId="0" borderId="0" xfId="0" applyFont="1" applyAlignment="1">
      <alignment horizontal="left" vertical="center" wrapText="1"/>
    </xf>
    <xf numFmtId="164" fontId="12" fillId="0" borderId="0" xfId="0" applyNumberFormat="1" applyFont="1" applyAlignment="1">
      <alignment horizontal="center"/>
    </xf>
    <xf numFmtId="0" fontId="9" fillId="0" borderId="0" xfId="0" applyFont="1" applyAlignment="1">
      <alignment horizontal="center" vertical="center"/>
    </xf>
    <xf numFmtId="0" fontId="16" fillId="0" borderId="0" xfId="0" applyFont="1" applyAlignment="1">
      <alignment vertical="center" wrapText="1"/>
    </xf>
    <xf numFmtId="3" fontId="15" fillId="0" borderId="0" xfId="0" applyNumberFormat="1" applyFont="1" applyAlignment="1">
      <alignment vertical="center" wrapText="1"/>
    </xf>
    <xf numFmtId="0" fontId="15" fillId="0" borderId="0" xfId="0" applyFont="1" applyAlignment="1">
      <alignment vertical="center" wrapText="1"/>
    </xf>
    <xf numFmtId="0" fontId="17" fillId="0" borderId="0" xfId="0" applyFont="1" applyAlignment="1">
      <alignment vertical="center" wrapText="1"/>
    </xf>
    <xf numFmtId="3" fontId="17" fillId="0" borderId="0" xfId="0" applyNumberFormat="1" applyFont="1" applyAlignment="1">
      <alignment vertical="center" wrapText="1"/>
    </xf>
    <xf numFmtId="0" fontId="21" fillId="0" borderId="0" xfId="0" applyFont="1" applyAlignment="1">
      <alignment horizontal="left" wrapText="1"/>
    </xf>
    <xf numFmtId="0" fontId="15" fillId="0" borderId="0" xfId="0" applyFont="1" applyAlignment="1">
      <alignment horizontal="right" vertical="center" wrapText="1"/>
    </xf>
    <xf numFmtId="0" fontId="7" fillId="0" borderId="0" xfId="0" applyFont="1" applyAlignment="1">
      <alignment horizontal="right"/>
    </xf>
    <xf numFmtId="0" fontId="22" fillId="0" borderId="0" xfId="0" applyFont="1" applyAlignment="1">
      <alignment horizontal="center" vertical="center" wrapText="1"/>
    </xf>
    <xf numFmtId="0" fontId="2" fillId="0" borderId="0" xfId="0" applyFont="1"/>
    <xf numFmtId="0" fontId="23" fillId="0" borderId="0" xfId="0"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3"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0" xfId="0" applyFont="1" applyAlignment="1">
      <alignment horizontal="center"/>
    </xf>
    <xf numFmtId="0" fontId="10" fillId="0" borderId="0" xfId="0" applyFont="1"/>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2" borderId="0" xfId="0" applyFill="1"/>
    <xf numFmtId="0" fontId="2" fillId="0" borderId="0" xfId="0" applyFont="1" applyAlignment="1">
      <alignment horizontal="center" vertical="center"/>
    </xf>
    <xf numFmtId="165" fontId="7" fillId="0" borderId="0" xfId="0" applyNumberFormat="1" applyFont="1"/>
    <xf numFmtId="0" fontId="12" fillId="0" borderId="0" xfId="0" applyFont="1" applyFill="1" applyBorder="1"/>
    <xf numFmtId="165" fontId="12" fillId="0" borderId="0" xfId="2" applyNumberFormat="1" applyFont="1" applyBorder="1"/>
    <xf numFmtId="9" fontId="9" fillId="0" borderId="0" xfId="1" applyFont="1"/>
    <xf numFmtId="9" fontId="12" fillId="0" borderId="0" xfId="1" applyFont="1"/>
    <xf numFmtId="0" fontId="25" fillId="0" borderId="0" xfId="0" applyFont="1" applyAlignment="1">
      <alignment vertical="center" wrapText="1"/>
    </xf>
    <xf numFmtId="0" fontId="12" fillId="0" borderId="0" xfId="0" applyFont="1"/>
    <xf numFmtId="0" fontId="2" fillId="0" borderId="0" xfId="0" applyFont="1" applyBorder="1" applyAlignment="1">
      <alignment horizontal="center" vertical="center"/>
    </xf>
    <xf numFmtId="0" fontId="12" fillId="0" borderId="0" xfId="0" applyFont="1" applyBorder="1"/>
    <xf numFmtId="0" fontId="20" fillId="0" borderId="0" xfId="0" applyFont="1" applyAlignment="1">
      <alignment vertical="center" wrapText="1"/>
    </xf>
    <xf numFmtId="165" fontId="27" fillId="0" borderId="0" xfId="2" applyNumberFormat="1" applyFont="1" applyFill="1" applyBorder="1" applyAlignment="1">
      <alignment horizontal="right" vertical="center"/>
    </xf>
    <xf numFmtId="165" fontId="0" fillId="0" borderId="0" xfId="2" applyNumberFormat="1" applyFont="1" applyFill="1" applyBorder="1"/>
    <xf numFmtId="165" fontId="28" fillId="0" borderId="0" xfId="2" applyNumberFormat="1" applyFont="1" applyFill="1" applyBorder="1" applyAlignment="1">
      <alignment horizontal="right" vertical="center"/>
    </xf>
    <xf numFmtId="165" fontId="2" fillId="0" borderId="0" xfId="2" applyNumberFormat="1" applyFont="1" applyFill="1" applyBorder="1"/>
    <xf numFmtId="165" fontId="29" fillId="0" borderId="0" xfId="2" applyNumberFormat="1" applyFont="1" applyFill="1" applyBorder="1" applyAlignment="1">
      <alignment horizontal="right" vertical="center"/>
    </xf>
    <xf numFmtId="44" fontId="28" fillId="0" borderId="0" xfId="2" applyFont="1" applyFill="1" applyBorder="1" applyAlignment="1">
      <alignment horizontal="center" vertical="center"/>
    </xf>
    <xf numFmtId="9" fontId="28" fillId="0" borderId="0" xfId="1" applyFont="1" applyFill="1" applyBorder="1" applyAlignment="1">
      <alignment horizontal="center" vertical="center"/>
    </xf>
    <xf numFmtId="0" fontId="30" fillId="0" borderId="0" xfId="0" applyFont="1" applyFill="1" applyBorder="1" applyAlignment="1">
      <alignment horizontal="right" vertical="center" wrapText="1"/>
    </xf>
    <xf numFmtId="0" fontId="31" fillId="0" borderId="0" xfId="0" applyFont="1" applyAlignment="1">
      <alignment horizontal="center" vertical="center" wrapText="1"/>
    </xf>
    <xf numFmtId="0" fontId="7" fillId="0" borderId="0" xfId="0" applyFont="1" applyAlignment="1">
      <alignment horizontal="center"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right" vertical="center" wrapText="1"/>
    </xf>
    <xf numFmtId="0" fontId="0" fillId="0" borderId="0" xfId="0" applyFont="1"/>
    <xf numFmtId="1" fontId="12" fillId="0" borderId="0" xfId="1" applyNumberFormat="1" applyFont="1" applyBorder="1" applyAlignment="1">
      <alignment horizontal="center"/>
    </xf>
    <xf numFmtId="0" fontId="12" fillId="0" borderId="0" xfId="0" applyFont="1" applyBorder="1" applyAlignment="1">
      <alignment horizontal="center"/>
    </xf>
    <xf numFmtId="3" fontId="32" fillId="0" borderId="0" xfId="0" applyNumberFormat="1" applyFont="1" applyFill="1" applyAlignment="1">
      <alignment horizontal="center" vertical="center" wrapText="1"/>
    </xf>
    <xf numFmtId="1" fontId="7" fillId="0" borderId="0" xfId="1" applyNumberFormat="1" applyFont="1" applyBorder="1" applyAlignment="1">
      <alignment horizontal="left" vertical="center"/>
    </xf>
    <xf numFmtId="9" fontId="7" fillId="0" borderId="0" xfId="1" applyFont="1" applyBorder="1" applyAlignment="1">
      <alignment horizontal="left" vertical="center"/>
    </xf>
    <xf numFmtId="9" fontId="7" fillId="0" borderId="0" xfId="1" applyFont="1" applyAlignment="1">
      <alignment horizontal="left" vertical="center"/>
    </xf>
    <xf numFmtId="0" fontId="7" fillId="0" borderId="0" xfId="0" applyFont="1" applyFill="1" applyAlignment="1">
      <alignment horizontal="left" vertical="center"/>
    </xf>
    <xf numFmtId="0" fontId="0" fillId="0" borderId="0" xfId="0" applyFill="1" applyAlignment="1">
      <alignment wrapText="1"/>
    </xf>
    <xf numFmtId="164" fontId="15" fillId="0" borderId="0" xfId="0" applyNumberFormat="1" applyFont="1"/>
    <xf numFmtId="165" fontId="28" fillId="0" borderId="0" xfId="2"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xf>
    <xf numFmtId="0" fontId="30" fillId="0" borderId="0" xfId="0" applyFont="1" applyAlignment="1">
      <alignment vertical="center" wrapText="1"/>
    </xf>
    <xf numFmtId="10" fontId="30" fillId="0" borderId="0" xfId="0" applyNumberFormat="1" applyFont="1" applyBorder="1" applyAlignment="1">
      <alignment horizontal="right" vertical="center" wrapText="1"/>
    </xf>
    <xf numFmtId="0" fontId="30" fillId="0" borderId="0" xfId="0" applyFont="1" applyBorder="1" applyAlignment="1">
      <alignment horizontal="right" vertical="center" wrapText="1"/>
    </xf>
    <xf numFmtId="166" fontId="23" fillId="0" borderId="0" xfId="0" applyNumberFormat="1" applyFont="1" applyFill="1" applyBorder="1" applyAlignment="1">
      <alignment horizontal="right" vertical="center" wrapText="1"/>
    </xf>
    <xf numFmtId="166" fontId="24" fillId="0" borderId="0" xfId="0" applyNumberFormat="1" applyFont="1" applyFill="1" applyBorder="1" applyAlignment="1">
      <alignment horizontal="right" vertical="center" wrapText="1"/>
    </xf>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166" fontId="23" fillId="0" borderId="0" xfId="0" applyNumberFormat="1" applyFont="1" applyFill="1" applyBorder="1" applyAlignment="1">
      <alignment horizontal="left" vertical="center" wrapText="1"/>
    </xf>
    <xf numFmtId="166" fontId="24" fillId="0" borderId="0" xfId="0" applyNumberFormat="1" applyFont="1" applyFill="1" applyBorder="1" applyAlignment="1">
      <alignment horizontal="left" vertical="center" wrapText="1"/>
    </xf>
    <xf numFmtId="166" fontId="23"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0" fontId="2" fillId="0" borderId="0" xfId="0" applyFont="1" applyBorder="1" applyAlignment="1">
      <alignment horizontal="center" wrapText="1"/>
    </xf>
    <xf numFmtId="0" fontId="25" fillId="0" borderId="0" xfId="0" applyFont="1" applyFill="1" applyBorder="1" applyAlignment="1">
      <alignment vertical="center" wrapText="1"/>
    </xf>
    <xf numFmtId="0" fontId="33" fillId="0" borderId="0" xfId="0" applyFont="1" applyFill="1" applyBorder="1" applyAlignment="1">
      <alignment vertical="center" wrapText="1"/>
    </xf>
    <xf numFmtId="3" fontId="33" fillId="0" borderId="0" xfId="0" applyNumberFormat="1" applyFont="1" applyFill="1" applyBorder="1" applyAlignment="1">
      <alignment vertical="center" wrapText="1"/>
    </xf>
    <xf numFmtId="0" fontId="15" fillId="0" borderId="0" xfId="0" applyFont="1" applyFill="1" applyBorder="1" applyAlignment="1">
      <alignment vertical="center" wrapText="1"/>
    </xf>
    <xf numFmtId="3" fontId="15" fillId="0" borderId="0" xfId="0" applyNumberFormat="1" applyFont="1" applyFill="1" applyBorder="1" applyAlignment="1">
      <alignment vertical="center" wrapText="1"/>
    </xf>
    <xf numFmtId="0" fontId="17" fillId="0" borderId="0" xfId="0" applyFont="1" applyFill="1" applyBorder="1" applyAlignment="1">
      <alignment vertical="center" wrapText="1"/>
    </xf>
    <xf numFmtId="3" fontId="17" fillId="0" borderId="0" xfId="0" applyNumberFormat="1" applyFont="1" applyFill="1" applyBorder="1" applyAlignment="1">
      <alignment vertical="center" wrapText="1"/>
    </xf>
    <xf numFmtId="0" fontId="34"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5" fillId="0" borderId="0" xfId="0" applyFont="1" applyFill="1" applyBorder="1"/>
    <xf numFmtId="166" fontId="7" fillId="0" borderId="0" xfId="1" applyNumberFormat="1" applyFont="1"/>
    <xf numFmtId="166" fontId="12" fillId="0" borderId="0" xfId="1" applyNumberFormat="1" applyFont="1"/>
    <xf numFmtId="166" fontId="9" fillId="0" borderId="0" xfId="1" applyNumberFormat="1" applyFont="1"/>
    <xf numFmtId="0" fontId="7" fillId="0" borderId="0" xfId="0" applyFont="1" applyFill="1" applyAlignment="1">
      <alignment horizontal="center"/>
    </xf>
    <xf numFmtId="164" fontId="7" fillId="0" borderId="0" xfId="0" applyNumberFormat="1" applyFont="1" applyFill="1" applyBorder="1" applyAlignment="1">
      <alignment horizontal="center" vertical="center"/>
    </xf>
    <xf numFmtId="0" fontId="0" fillId="0" borderId="0" xfId="0" applyAlignment="1">
      <alignment horizontal="right"/>
    </xf>
    <xf numFmtId="0" fontId="35" fillId="0" borderId="0" xfId="0" applyFont="1"/>
    <xf numFmtId="165" fontId="9" fillId="0" borderId="0" xfId="2" applyNumberFormat="1" applyFont="1" applyFill="1"/>
    <xf numFmtId="9" fontId="7" fillId="0" borderId="0" xfId="1" applyFont="1" applyFill="1"/>
    <xf numFmtId="10" fontId="7" fillId="0" borderId="0" xfId="2" applyNumberFormat="1" applyFont="1" applyFill="1" applyAlignment="1">
      <alignment horizontal="right"/>
    </xf>
    <xf numFmtId="10" fontId="9" fillId="0" borderId="0" xfId="2" applyNumberFormat="1" applyFont="1" applyFill="1" applyAlignment="1">
      <alignment horizontal="right"/>
    </xf>
    <xf numFmtId="0" fontId="7" fillId="0" borderId="0" xfId="0" applyFont="1" applyFill="1" applyAlignment="1">
      <alignment horizontal="right"/>
    </xf>
    <xf numFmtId="0" fontId="9" fillId="0" borderId="0" xfId="0" applyFont="1" applyFill="1"/>
    <xf numFmtId="9" fontId="14" fillId="0" borderId="0" xfId="0" applyNumberFormat="1" applyFont="1" applyFill="1"/>
    <xf numFmtId="0" fontId="1" fillId="2" borderId="0" xfId="0" applyFont="1" applyFill="1"/>
    <xf numFmtId="0" fontId="2" fillId="0" borderId="0" xfId="0" applyFont="1" applyFill="1"/>
    <xf numFmtId="0" fontId="0" fillId="4" borderId="0" xfId="0" applyFill="1"/>
    <xf numFmtId="0" fontId="1" fillId="4" borderId="0" xfId="0" applyFont="1" applyFill="1"/>
    <xf numFmtId="0" fontId="37" fillId="0" borderId="0" xfId="0" applyFont="1"/>
    <xf numFmtId="10" fontId="0" fillId="0" borderId="0" xfId="0" applyNumberFormat="1"/>
    <xf numFmtId="167" fontId="7" fillId="0" borderId="0" xfId="1" applyNumberFormat="1" applyFont="1" applyBorder="1" applyAlignment="1">
      <alignment horizontal="center"/>
    </xf>
    <xf numFmtId="167" fontId="7" fillId="5" borderId="0" xfId="1" applyNumberFormat="1" applyFont="1" applyFill="1" applyBorder="1" applyAlignment="1">
      <alignment horizontal="center"/>
    </xf>
    <xf numFmtId="167" fontId="9" fillId="5" borderId="0" xfId="0" applyNumberFormat="1" applyFont="1" applyFill="1" applyBorder="1" applyAlignment="1">
      <alignment horizontal="center"/>
    </xf>
    <xf numFmtId="0" fontId="15" fillId="0" borderId="0" xfId="0" applyFont="1" applyBorder="1" applyAlignment="1">
      <alignment vertical="center" wrapText="1"/>
    </xf>
    <xf numFmtId="167" fontId="7" fillId="0" borderId="0" xfId="0" applyNumberFormat="1" applyFont="1" applyBorder="1" applyAlignment="1">
      <alignment horizontal="center"/>
    </xf>
    <xf numFmtId="0" fontId="7" fillId="0" borderId="0" xfId="0" applyFont="1" applyFill="1"/>
    <xf numFmtId="0" fontId="7" fillId="0" borderId="0" xfId="0" applyFont="1" applyBorder="1" applyAlignment="1">
      <alignment horizontal="center" vertical="center"/>
    </xf>
    <xf numFmtId="10" fontId="1" fillId="0" borderId="0" xfId="0" applyNumberFormat="1" applyFont="1"/>
    <xf numFmtId="0" fontId="18" fillId="0" borderId="0" xfId="0" applyFont="1"/>
    <xf numFmtId="0" fontId="1" fillId="6" borderId="0" xfId="0" applyFont="1" applyFill="1"/>
    <xf numFmtId="0" fontId="16" fillId="6" borderId="0" xfId="0" applyFont="1" applyFill="1"/>
    <xf numFmtId="164" fontId="7" fillId="0" borderId="0" xfId="0" applyNumberFormat="1" applyFont="1" applyAlignment="1">
      <alignment horizontal="right"/>
    </xf>
    <xf numFmtId="0" fontId="1" fillId="6" borderId="0" xfId="0" applyFont="1" applyFill="1" applyAlignment="1"/>
    <xf numFmtId="0" fontId="0" fillId="6" borderId="0" xfId="0" applyFill="1"/>
    <xf numFmtId="165" fontId="39" fillId="0" borderId="0" xfId="2" applyNumberFormat="1" applyFont="1"/>
    <xf numFmtId="0" fontId="40"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5" fillId="0" borderId="0" xfId="0" applyFont="1" applyAlignment="1">
      <alignment vertical="center" wrapText="1"/>
    </xf>
    <xf numFmtId="0" fontId="7" fillId="0" borderId="0" xfId="0" applyFont="1" applyAlignment="1">
      <alignment vertical="center" wrapText="1"/>
    </xf>
    <xf numFmtId="165" fontId="7" fillId="0" borderId="0" xfId="2" applyNumberFormat="1" applyFont="1"/>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0" fontId="13" fillId="0" borderId="0" xfId="0" applyFont="1" applyAlignment="1">
      <alignment vertical="center" wrapText="1"/>
    </xf>
    <xf numFmtId="165" fontId="9" fillId="0" borderId="0" xfId="2" applyNumberFormat="1" applyFont="1"/>
    <xf numFmtId="0" fontId="6" fillId="0" borderId="0" xfId="0" applyFont="1" applyAlignment="1">
      <alignment horizontal="center" vertical="center" wrapText="1"/>
    </xf>
    <xf numFmtId="0" fontId="26" fillId="0" borderId="0" xfId="0" applyFont="1" applyAlignment="1">
      <alignment horizontal="center" vertical="center" wrapText="1"/>
    </xf>
    <xf numFmtId="165" fontId="7" fillId="0" borderId="0" xfId="2" applyNumberFormat="1" applyFont="1" applyFill="1"/>
    <xf numFmtId="0" fontId="6" fillId="7" borderId="0" xfId="0" applyFont="1" applyFill="1" applyAlignment="1">
      <alignment horizontal="center" vertical="center" wrapText="1"/>
    </xf>
    <xf numFmtId="165" fontId="12" fillId="7" borderId="0" xfId="2" applyNumberFormat="1" applyFont="1" applyFill="1"/>
    <xf numFmtId="164" fontId="0" fillId="0" borderId="0" xfId="0" applyNumberFormat="1"/>
    <xf numFmtId="0" fontId="7" fillId="0" borderId="0" xfId="1" applyNumberFormat="1" applyFont="1"/>
    <xf numFmtId="0" fontId="14" fillId="0" borderId="0" xfId="0" applyFont="1" applyFill="1" applyAlignment="1">
      <alignment horizontal="left" vertical="center" wrapText="1"/>
    </xf>
    <xf numFmtId="164" fontId="14" fillId="0" borderId="0" xfId="0" applyNumberFormat="1" applyFont="1" applyFill="1" applyAlignment="1">
      <alignment horizontal="center"/>
    </xf>
    <xf numFmtId="6" fontId="0" fillId="0" borderId="0" xfId="0" applyNumberFormat="1" applyAlignment="1">
      <alignment vertical="center" wrapText="1"/>
    </xf>
    <xf numFmtId="0" fontId="0" fillId="0" borderId="0" xfId="0" applyFont="1" applyFill="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center" wrapText="1"/>
    </xf>
    <xf numFmtId="0" fontId="7" fillId="0" borderId="0" xfId="0" applyFont="1" applyAlignment="1">
      <alignment horizontal="center"/>
    </xf>
    <xf numFmtId="165" fontId="9" fillId="0" borderId="0" xfId="0" applyNumberFormat="1" applyFont="1"/>
    <xf numFmtId="9" fontId="0" fillId="0" borderId="0" xfId="0" applyNumberFormat="1"/>
    <xf numFmtId="0" fontId="1" fillId="0" borderId="0" xfId="0" applyFont="1" applyAlignment="1">
      <alignment wrapText="1"/>
    </xf>
    <xf numFmtId="0" fontId="1" fillId="0" borderId="0" xfId="0" applyFont="1" applyAlignment="1">
      <alignment horizontal="center" wrapText="1"/>
    </xf>
    <xf numFmtId="0" fontId="41" fillId="0" borderId="0" xfId="3"/>
    <xf numFmtId="9" fontId="9" fillId="0" borderId="0" xfId="1" applyFont="1" applyBorder="1" applyAlignment="1">
      <alignment horizontal="center"/>
    </xf>
    <xf numFmtId="3" fontId="42" fillId="0" borderId="0" xfId="0" applyNumberFormat="1" applyFont="1" applyFill="1" applyAlignment="1">
      <alignment horizontal="center" vertical="center" wrapText="1"/>
    </xf>
    <xf numFmtId="0" fontId="2" fillId="0" borderId="0" xfId="0" applyFont="1" applyFill="1" applyAlignment="1">
      <alignment wrapText="1"/>
    </xf>
    <xf numFmtId="0" fontId="2" fillId="0" borderId="0" xfId="0" applyFont="1" applyAlignment="1">
      <alignment horizontal="center" wrapText="1"/>
    </xf>
    <xf numFmtId="0" fontId="0" fillId="2" borderId="0" xfId="0" applyFill="1" applyAlignment="1">
      <alignment wrapText="1"/>
    </xf>
    <xf numFmtId="0" fontId="0" fillId="2" borderId="0" xfId="0" applyFill="1" applyAlignment="1">
      <alignment horizontal="center" vertical="center" wrapText="1"/>
    </xf>
    <xf numFmtId="0" fontId="10" fillId="2" borderId="0" xfId="0" applyFont="1" applyFill="1" applyAlignment="1">
      <alignment horizontal="left"/>
    </xf>
    <xf numFmtId="0" fontId="10" fillId="2" borderId="0" xfId="0" applyFont="1" applyFill="1" applyAlignment="1">
      <alignment horizontal="left" wrapText="1"/>
    </xf>
    <xf numFmtId="168" fontId="1" fillId="0" borderId="0" xfId="0" applyNumberFormat="1" applyFont="1"/>
    <xf numFmtId="164" fontId="9" fillId="0" borderId="0" xfId="1" applyNumberFormat="1" applyFont="1" applyFill="1" applyAlignment="1">
      <alignment horizontal="right" vertical="center" wrapText="1"/>
    </xf>
    <xf numFmtId="0" fontId="10" fillId="2" borderId="0" xfId="0" applyFont="1" applyFill="1" applyAlignment="1"/>
    <xf numFmtId="0" fontId="2" fillId="2" borderId="0" xfId="0" applyFont="1" applyFill="1" applyAlignment="1">
      <alignment wrapText="1"/>
    </xf>
    <xf numFmtId="165" fontId="18" fillId="0" borderId="0" xfId="2" applyNumberFormat="1" applyFont="1" applyFill="1" applyAlignment="1">
      <alignment horizontal="right" vertical="center"/>
    </xf>
    <xf numFmtId="0" fontId="16" fillId="2" borderId="0" xfId="0" applyFont="1" applyFill="1"/>
    <xf numFmtId="9" fontId="9" fillId="0" borderId="0" xfId="1" applyFont="1" applyAlignment="1">
      <alignment horizontal="left" vertical="center"/>
    </xf>
    <xf numFmtId="10" fontId="0" fillId="0" borderId="0" xfId="0" applyNumberFormat="1" applyAlignment="1">
      <alignment vertical="center" wrapText="1"/>
    </xf>
    <xf numFmtId="0" fontId="43" fillId="0" borderId="0" xfId="0" applyFont="1"/>
    <xf numFmtId="9" fontId="0" fillId="0" borderId="0" xfId="0" applyNumberFormat="1" applyAlignment="1">
      <alignment vertical="center" wrapText="1"/>
    </xf>
    <xf numFmtId="3" fontId="0" fillId="0" borderId="0" xfId="0" applyNumberFormat="1" applyAlignment="1">
      <alignment vertical="center" wrapText="1"/>
    </xf>
    <xf numFmtId="0" fontId="1" fillId="2" borderId="0" xfId="0" applyFont="1" applyFill="1" applyAlignment="1"/>
    <xf numFmtId="0" fontId="2" fillId="0" borderId="0" xfId="0" applyFont="1" applyFill="1" applyAlignment="1">
      <alignment wrapText="1"/>
    </xf>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2" fontId="9" fillId="0" borderId="0" xfId="1" applyNumberFormat="1" applyFont="1" applyFill="1" applyBorder="1" applyAlignment="1">
      <alignment horizontal="center"/>
    </xf>
    <xf numFmtId="10" fontId="38" fillId="6" borderId="0" xfId="0" applyNumberFormat="1" applyFont="1" applyFill="1"/>
    <xf numFmtId="0" fontId="2" fillId="0" borderId="0" xfId="0" applyFont="1" applyFill="1" applyAlignment="1">
      <alignment wrapText="1"/>
    </xf>
    <xf numFmtId="0" fontId="2" fillId="0" borderId="0" xfId="0" applyFont="1" applyAlignment="1">
      <alignment wrapText="1"/>
    </xf>
    <xf numFmtId="10" fontId="9" fillId="0" borderId="0" xfId="0" applyNumberFormat="1" applyFont="1"/>
    <xf numFmtId="166" fontId="18" fillId="0" borderId="0" xfId="0" applyNumberFormat="1" applyFont="1" applyAlignment="1">
      <alignment horizontal="center"/>
    </xf>
    <xf numFmtId="166" fontId="18" fillId="0" borderId="0" xfId="0" applyNumberFormat="1" applyFont="1" applyAlignment="1">
      <alignment horizontal="center" wrapText="1"/>
    </xf>
    <xf numFmtId="166" fontId="23" fillId="0" borderId="0" xfId="0" applyNumberFormat="1" applyFont="1" applyBorder="1" applyAlignment="1">
      <alignment horizontal="left" vertical="center" wrapText="1"/>
    </xf>
    <xf numFmtId="0" fontId="1" fillId="0" borderId="0" xfId="0" applyFont="1" applyFill="1" applyAlignment="1"/>
    <xf numFmtId="0" fontId="2" fillId="0" borderId="0" xfId="0" applyFont="1" applyFill="1" applyAlignment="1">
      <alignment wrapText="1"/>
    </xf>
    <xf numFmtId="3" fontId="0" fillId="0" borderId="0" xfId="0" applyNumberFormat="1"/>
    <xf numFmtId="0" fontId="2" fillId="0" borderId="0" xfId="0" applyFont="1" applyAlignment="1">
      <alignment horizontal="center"/>
    </xf>
    <xf numFmtId="0" fontId="2" fillId="0" borderId="0" xfId="0" applyFont="1" applyAlignment="1">
      <alignment horizontal="center" wrapText="1"/>
    </xf>
    <xf numFmtId="6" fontId="0" fillId="0" borderId="0" xfId="0" applyNumberFormat="1"/>
    <xf numFmtId="166" fontId="1" fillId="0" borderId="0" xfId="0" applyNumberFormat="1" applyFont="1"/>
    <xf numFmtId="10" fontId="23" fillId="0" borderId="0" xfId="0" applyNumberFormat="1" applyFont="1" applyFill="1" applyBorder="1" applyAlignment="1">
      <alignment horizontal="right" vertical="center" wrapText="1"/>
    </xf>
    <xf numFmtId="10" fontId="2" fillId="0" borderId="0" xfId="0" applyNumberFormat="1" applyFont="1" applyAlignment="1">
      <alignment horizontal="center" vertical="center" wrapText="1"/>
    </xf>
    <xf numFmtId="6" fontId="0" fillId="0" borderId="0" xfId="0" applyNumberFormat="1" applyBorder="1" applyAlignment="1">
      <alignment horizontal="center" vertical="center" wrapText="1"/>
    </xf>
    <xf numFmtId="0" fontId="2" fillId="0" borderId="0" xfId="0" applyFont="1" applyFill="1" applyAlignment="1">
      <alignment wrapText="1"/>
    </xf>
    <xf numFmtId="0" fontId="2" fillId="0" borderId="0" xfId="0" applyFont="1" applyAlignment="1">
      <alignment wrapText="1"/>
    </xf>
    <xf numFmtId="0" fontId="7" fillId="0" borderId="0" xfId="0" applyFont="1" applyAlignment="1">
      <alignment horizontal="center"/>
    </xf>
    <xf numFmtId="1" fontId="7" fillId="0" borderId="0" xfId="1" applyNumberFormat="1" applyFont="1" applyBorder="1" applyAlignment="1">
      <alignment horizontal="right"/>
    </xf>
    <xf numFmtId="1" fontId="7" fillId="0" borderId="0" xfId="0" applyNumberFormat="1" applyFont="1" applyAlignment="1">
      <alignment horizontal="right"/>
    </xf>
    <xf numFmtId="3" fontId="1" fillId="0" borderId="0" xfId="0" applyNumberFormat="1" applyFont="1"/>
    <xf numFmtId="0" fontId="2" fillId="0" borderId="0" xfId="0" applyFont="1" applyFill="1" applyAlignment="1">
      <alignment wrapText="1"/>
    </xf>
    <xf numFmtId="0" fontId="7" fillId="0" borderId="0" xfId="0" applyFont="1" applyAlignment="1">
      <alignment horizontal="right" vertical="center" wrapText="1"/>
    </xf>
    <xf numFmtId="16" fontId="45" fillId="0" borderId="0" xfId="0" applyNumberFormat="1" applyFont="1" applyAlignment="1">
      <alignment horizontal="left" wrapText="1"/>
    </xf>
    <xf numFmtId="0" fontId="45" fillId="0" borderId="0" xfId="0" applyFont="1" applyAlignment="1">
      <alignment horizontal="left" wrapText="1"/>
    </xf>
    <xf numFmtId="17" fontId="31" fillId="0" borderId="0" xfId="0" applyNumberFormat="1" applyFont="1" applyAlignment="1">
      <alignment horizontal="center" vertical="center" wrapText="1"/>
    </xf>
    <xf numFmtId="0" fontId="0" fillId="0" borderId="0" xfId="0"/>
    <xf numFmtId="0" fontId="7" fillId="0" borderId="0" xfId="0" applyFont="1"/>
    <xf numFmtId="0" fontId="7" fillId="0" borderId="0" xfId="0" applyFont="1" applyAlignment="1">
      <alignment horizontal="right"/>
    </xf>
    <xf numFmtId="0" fontId="2" fillId="0" borderId="0" xfId="0" applyFont="1" applyAlignment="1">
      <alignment horizontal="center" vertical="center"/>
    </xf>
    <xf numFmtId="0" fontId="2" fillId="0" borderId="0" xfId="0" applyFont="1" applyFill="1" applyAlignment="1">
      <alignment wrapText="1"/>
    </xf>
    <xf numFmtId="0" fontId="2" fillId="0" borderId="0" xfId="0" applyFont="1" applyFill="1" applyAlignment="1"/>
    <xf numFmtId="0" fontId="2" fillId="0" borderId="0" xfId="0" applyFont="1" applyAlignment="1">
      <alignment wrapText="1"/>
    </xf>
    <xf numFmtId="0" fontId="7" fillId="0" borderId="0" xfId="0" applyFont="1" applyAlignment="1">
      <alignment horizontal="center"/>
    </xf>
    <xf numFmtId="0" fontId="47" fillId="0" borderId="0" xfId="0" applyFont="1" applyAlignment="1">
      <alignment horizontal="center" vertical="center"/>
    </xf>
    <xf numFmtId="0" fontId="47" fillId="0" borderId="0" xfId="0" applyFont="1" applyBorder="1" applyAlignment="1">
      <alignment horizontal="center" vertical="center"/>
    </xf>
    <xf numFmtId="0" fontId="47" fillId="0" borderId="0" xfId="0" applyFont="1" applyFill="1" applyBorder="1" applyAlignment="1">
      <alignment horizontal="center" vertical="center"/>
    </xf>
    <xf numFmtId="0" fontId="1" fillId="0" borderId="0" xfId="0" applyFont="1" applyAlignment="1">
      <alignment horizontal="right"/>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Alignment="1">
      <alignment vertical="center" wrapText="1"/>
    </xf>
    <xf numFmtId="10" fontId="7" fillId="0" borderId="0" xfId="0" applyNumberFormat="1" applyFont="1"/>
    <xf numFmtId="164" fontId="7" fillId="0" borderId="0" xfId="0" applyNumberFormat="1" applyFont="1"/>
    <xf numFmtId="0" fontId="7" fillId="0" borderId="0" xfId="0" applyFont="1"/>
    <xf numFmtId="0" fontId="7" fillId="0" borderId="0" xfId="0" applyFont="1" applyBorder="1"/>
    <xf numFmtId="0" fontId="25" fillId="0" borderId="0" xfId="0" applyFont="1" applyAlignment="1">
      <alignment vertical="center" wrapText="1"/>
    </xf>
    <xf numFmtId="0" fontId="0" fillId="0" borderId="0" xfId="0" applyFill="1"/>
    <xf numFmtId="10" fontId="0" fillId="0" borderId="0" xfId="0" applyNumberFormat="1" applyFill="1"/>
    <xf numFmtId="0" fontId="0" fillId="0" borderId="0" xfId="0" applyNumberFormat="1" applyAlignment="1">
      <alignment vertical="center" wrapText="1"/>
    </xf>
    <xf numFmtId="9" fontId="10" fillId="0" borderId="0" xfId="0" applyNumberFormat="1" applyFont="1" applyBorder="1" applyAlignment="1">
      <alignment horizontal="center" vertical="center"/>
    </xf>
    <xf numFmtId="0" fontId="0" fillId="0" borderId="0" xfId="0"/>
    <xf numFmtId="0" fontId="2" fillId="0" borderId="0" xfId="0" applyFont="1" applyFill="1" applyAlignment="1"/>
    <xf numFmtId="0" fontId="2" fillId="0" borderId="0" xfId="0" applyFont="1" applyBorder="1" applyAlignment="1">
      <alignment horizontal="center" vertical="center" wrapText="1"/>
    </xf>
    <xf numFmtId="0" fontId="15" fillId="0" borderId="0" xfId="0" applyFont="1" applyAlignment="1">
      <alignment vertical="center" wrapText="1"/>
    </xf>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0" fontId="2" fillId="0" borderId="0" xfId="0" applyFont="1" applyBorder="1" applyAlignment="1">
      <alignment horizontal="center" vertical="center"/>
    </xf>
    <xf numFmtId="9" fontId="2" fillId="0" borderId="0" xfId="0" applyNumberFormat="1" applyFont="1" applyBorder="1" applyAlignment="1">
      <alignment horizontal="center" vertical="center"/>
    </xf>
    <xf numFmtId="9" fontId="14" fillId="0" borderId="0" xfId="0" applyNumberFormat="1" applyFont="1" applyFill="1" applyAlignment="1"/>
    <xf numFmtId="10" fontId="9" fillId="0" borderId="0" xfId="1" applyNumberFormat="1" applyFont="1" applyFill="1" applyBorder="1" applyAlignment="1">
      <alignment horizontal="center"/>
    </xf>
    <xf numFmtId="0" fontId="7" fillId="0" borderId="0" xfId="0" applyFont="1" applyBorder="1"/>
    <xf numFmtId="0" fontId="0" fillId="0" borderId="0" xfId="0" applyFill="1" applyAlignment="1"/>
    <xf numFmtId="0" fontId="25" fillId="0" borderId="0" xfId="0" applyFont="1" applyAlignment="1">
      <alignment vertical="center" wrapText="1"/>
    </xf>
    <xf numFmtId="10" fontId="0" fillId="0" borderId="0" xfId="0" applyNumberFormat="1"/>
    <xf numFmtId="10" fontId="2" fillId="0" borderId="0" xfId="0" applyNumberFormat="1" applyFont="1" applyBorder="1" applyAlignment="1">
      <alignment horizontal="center" vertical="center" wrapText="1"/>
    </xf>
    <xf numFmtId="0" fontId="1" fillId="0" borderId="0" xfId="0" applyFont="1" applyBorder="1"/>
    <xf numFmtId="0" fontId="38" fillId="6" borderId="0" xfId="0" applyNumberFormat="1" applyFont="1" applyFill="1"/>
    <xf numFmtId="0" fontId="0" fillId="0" borderId="0" xfId="0"/>
    <xf numFmtId="0" fontId="2" fillId="0" borderId="0" xfId="0" applyFont="1" applyAlignment="1">
      <alignment horizontal="center" vertical="center" wrapText="1"/>
    </xf>
    <xf numFmtId="0" fontId="15" fillId="0" borderId="0" xfId="0" applyFont="1" applyAlignment="1">
      <alignment vertical="center" wrapText="1"/>
    </xf>
    <xf numFmtId="10" fontId="16" fillId="6" borderId="0" xfId="0" applyNumberFormat="1" applyFont="1" applyFill="1"/>
    <xf numFmtId="9" fontId="0" fillId="0" borderId="0" xfId="0" applyNumberFormat="1"/>
    <xf numFmtId="0" fontId="7" fillId="0" borderId="0" xfId="0" applyFont="1"/>
    <xf numFmtId="10" fontId="16" fillId="0" borderId="0" xfId="0" applyNumberFormat="1" applyFont="1"/>
    <xf numFmtId="0" fontId="2" fillId="0" borderId="0" xfId="0" applyNumberFormat="1" applyFont="1" applyAlignment="1">
      <alignment horizontal="center" vertical="center" wrapText="1"/>
    </xf>
    <xf numFmtId="0" fontId="16" fillId="6" borderId="0" xfId="0" applyNumberFormat="1" applyFont="1" applyFill="1"/>
    <xf numFmtId="0" fontId="16" fillId="0" borderId="0" xfId="0" applyNumberFormat="1" applyFont="1"/>
    <xf numFmtId="164" fontId="16" fillId="6" borderId="0" xfId="0" applyNumberFormat="1" applyFont="1" applyFill="1"/>
    <xf numFmtId="9" fontId="1" fillId="0" borderId="0" xfId="0" applyNumberFormat="1" applyFont="1"/>
    <xf numFmtId="166" fontId="7" fillId="5" borderId="0" xfId="0" applyNumberFormat="1" applyFont="1" applyFill="1"/>
    <xf numFmtId="169" fontId="10" fillId="0" borderId="0" xfId="4" applyNumberFormat="1" applyFont="1" applyFill="1" applyAlignment="1">
      <alignment wrapText="1"/>
    </xf>
    <xf numFmtId="0" fontId="0" fillId="0" borderId="0" xfId="0"/>
    <xf numFmtId="0" fontId="2" fillId="0" borderId="0" xfId="0" applyFont="1" applyFill="1" applyAlignment="1">
      <alignment wrapText="1"/>
    </xf>
    <xf numFmtId="0" fontId="10" fillId="0" borderId="0" xfId="0" applyFont="1" applyFill="1" applyAlignment="1">
      <alignment wrapText="1"/>
    </xf>
    <xf numFmtId="169" fontId="2" fillId="0" borderId="0" xfId="4" applyNumberFormat="1" applyFont="1" applyFill="1" applyAlignment="1">
      <alignment wrapText="1"/>
    </xf>
    <xf numFmtId="1" fontId="1" fillId="0" borderId="0" xfId="0" applyNumberFormat="1" applyFont="1"/>
    <xf numFmtId="0" fontId="0" fillId="0" borderId="0" xfId="0"/>
    <xf numFmtId="0" fontId="0" fillId="0" borderId="0" xfId="0" applyNumberFormat="1"/>
    <xf numFmtId="0" fontId="0" fillId="0" borderId="0" xfId="0" applyAlignment="1">
      <alignment wrapText="1"/>
    </xf>
    <xf numFmtId="0" fontId="2" fillId="0" borderId="0" xfId="0" applyFont="1" applyAlignment="1">
      <alignment horizontal="center" vertical="center" wrapText="1"/>
    </xf>
    <xf numFmtId="0" fontId="0" fillId="0" borderId="0" xfId="0" applyFont="1"/>
    <xf numFmtId="10" fontId="0" fillId="0" borderId="0" xfId="0" applyNumberFormat="1"/>
    <xf numFmtId="3" fontId="0" fillId="0" borderId="0" xfId="0" applyNumberFormat="1"/>
    <xf numFmtId="1" fontId="0" fillId="0" borderId="0" xfId="0" applyNumberFormat="1"/>
    <xf numFmtId="0" fontId="1" fillId="0" borderId="0" xfId="0" applyFont="1" applyAlignment="1">
      <alignment horizontal="left"/>
    </xf>
    <xf numFmtId="0" fontId="1" fillId="0" borderId="0" xfId="0" applyNumberFormat="1" applyFont="1"/>
    <xf numFmtId="0" fontId="0" fillId="0" borderId="0" xfId="0"/>
    <xf numFmtId="0" fontId="1" fillId="0" borderId="0" xfId="0" applyFont="1"/>
    <xf numFmtId="0" fontId="0" fillId="0" borderId="0" xfId="0" applyAlignment="1">
      <alignment horizontal="left"/>
    </xf>
    <xf numFmtId="0" fontId="1" fillId="39" borderId="11" xfId="0" applyFont="1" applyFill="1" applyBorder="1" applyAlignment="1">
      <alignment horizontal="left"/>
    </xf>
    <xf numFmtId="0" fontId="0" fillId="0" borderId="0" xfId="0" applyNumberFormat="1"/>
    <xf numFmtId="0" fontId="1" fillId="39" borderId="11" xfId="0" applyNumberFormat="1" applyFont="1" applyFill="1" applyBorder="1"/>
    <xf numFmtId="2" fontId="0" fillId="0" borderId="0" xfId="0" applyNumberFormat="1"/>
    <xf numFmtId="0" fontId="0" fillId="0" borderId="0" xfId="0"/>
    <xf numFmtId="0" fontId="0" fillId="0" borderId="0" xfId="0" applyNumberFormat="1"/>
    <xf numFmtId="0" fontId="0" fillId="0" borderId="0" xfId="0"/>
    <xf numFmtId="0" fontId="2" fillId="0" borderId="0" xfId="0" applyFont="1" applyBorder="1" applyAlignment="1">
      <alignment horizontal="center" vertical="center" wrapText="1"/>
    </xf>
    <xf numFmtId="0" fontId="0" fillId="0" borderId="0" xfId="0" applyFont="1"/>
    <xf numFmtId="10" fontId="0" fillId="0" borderId="0" xfId="0" applyNumberFormat="1" applyFont="1"/>
    <xf numFmtId="9" fontId="0" fillId="0" borderId="0" xfId="0" applyNumberFormat="1"/>
    <xf numFmtId="10" fontId="0" fillId="0" borderId="0" xfId="0" applyNumberFormat="1"/>
    <xf numFmtId="10" fontId="1" fillId="0" borderId="0" xfId="0" applyNumberFormat="1" applyFont="1"/>
    <xf numFmtId="0" fontId="12" fillId="0" borderId="0" xfId="0" applyFont="1"/>
    <xf numFmtId="10" fontId="14" fillId="0" borderId="0" xfId="0" applyNumberFormat="1" applyFont="1"/>
    <xf numFmtId="0" fontId="14" fillId="0" borderId="0" xfId="0" applyFont="1" applyAlignment="1">
      <alignment horizontal="right"/>
    </xf>
    <xf numFmtId="0" fontId="25" fillId="0" borderId="0" xfId="0" applyFont="1" applyAlignment="1">
      <alignment vertical="center" wrapText="1"/>
    </xf>
    <xf numFmtId="6" fontId="1" fillId="0" borderId="0" xfId="0" applyNumberFormat="1" applyFont="1"/>
    <xf numFmtId="0" fontId="0" fillId="0" borderId="0" xfId="0"/>
    <xf numFmtId="0" fontId="2" fillId="0" borderId="0" xfId="0" applyFont="1" applyAlignment="1">
      <alignment horizontal="center" vertical="center" wrapText="1"/>
    </xf>
    <xf numFmtId="6" fontId="0" fillId="0" borderId="0" xfId="0" applyNumberFormat="1"/>
    <xf numFmtId="165" fontId="9" fillId="0" borderId="0" xfId="2" applyNumberFormat="1" applyFont="1" applyFill="1"/>
    <xf numFmtId="165" fontId="12" fillId="0" borderId="0" xfId="2" applyNumberFormat="1" applyFont="1" applyBorder="1"/>
    <xf numFmtId="165" fontId="12" fillId="0" borderId="0" xfId="2" applyNumberFormat="1" applyFont="1" applyFill="1" applyBorder="1" applyAlignment="1">
      <alignment horizontal="center"/>
    </xf>
    <xf numFmtId="0" fontId="17" fillId="0" borderId="0" xfId="0" applyFont="1" applyBorder="1"/>
    <xf numFmtId="0" fontId="0" fillId="0" borderId="0" xfId="0"/>
    <xf numFmtId="0" fontId="2" fillId="0" borderId="0" xfId="0" applyFont="1" applyFill="1" applyAlignment="1">
      <alignment wrapText="1"/>
    </xf>
    <xf numFmtId="0" fontId="15" fillId="0" borderId="0" xfId="0" applyFont="1" applyAlignment="1">
      <alignment vertical="center" wrapText="1"/>
    </xf>
    <xf numFmtId="0" fontId="31" fillId="0" borderId="0" xfId="0" applyFont="1" applyFill="1" applyAlignment="1">
      <alignment horizontal="center" vertical="center" wrapText="1"/>
    </xf>
    <xf numFmtId="10" fontId="7" fillId="0" borderId="0" xfId="2" applyNumberFormat="1" applyFont="1" applyFill="1" applyAlignment="1">
      <alignment horizontal="right"/>
    </xf>
    <xf numFmtId="9" fontId="0" fillId="0" borderId="0" xfId="0" applyNumberFormat="1"/>
    <xf numFmtId="10" fontId="7" fillId="0" borderId="0" xfId="1" applyNumberFormat="1" applyFont="1" applyFill="1" applyAlignment="1">
      <alignment horizontal="right"/>
    </xf>
    <xf numFmtId="0" fontId="12" fillId="0" borderId="0" xfId="0" applyFont="1" applyFill="1" applyBorder="1"/>
    <xf numFmtId="9" fontId="12" fillId="0" borderId="0" xfId="1" applyFont="1" applyFill="1"/>
    <xf numFmtId="165" fontId="12" fillId="0" borderId="0" xfId="2" applyNumberFormat="1" applyFont="1" applyFill="1" applyAlignment="1">
      <alignment horizontal="center"/>
    </xf>
    <xf numFmtId="44" fontId="0" fillId="0" borderId="0" xfId="2" applyFont="1" applyFill="1" applyBorder="1" applyAlignment="1">
      <alignment horizontal="center"/>
    </xf>
    <xf numFmtId="165" fontId="12" fillId="0" borderId="0" xfId="2" applyNumberFormat="1" applyFont="1" applyFill="1"/>
    <xf numFmtId="0" fontId="15" fillId="0" borderId="0" xfId="0" applyFont="1" applyBorder="1"/>
    <xf numFmtId="0" fontId="31" fillId="0" borderId="0" xfId="0" applyFont="1" applyFill="1" applyBorder="1" applyAlignment="1">
      <alignment horizontal="left" vertical="center" wrapText="1"/>
    </xf>
    <xf numFmtId="0" fontId="9" fillId="0" borderId="0" xfId="0" applyFont="1" applyFill="1" applyBorder="1"/>
    <xf numFmtId="0" fontId="64" fillId="0" borderId="0" xfId="0" applyFont="1" applyFill="1" applyBorder="1" applyAlignment="1">
      <alignment vertical="center" wrapText="1"/>
    </xf>
    <xf numFmtId="3" fontId="37" fillId="0" borderId="0" xfId="0" applyNumberFormat="1" applyFont="1"/>
    <xf numFmtId="3" fontId="64" fillId="0" borderId="0" xfId="0" applyNumberFormat="1" applyFont="1" applyFill="1" applyBorder="1" applyAlignment="1">
      <alignment vertical="center" wrapText="1"/>
    </xf>
    <xf numFmtId="168" fontId="0" fillId="7" borderId="0" xfId="0" applyNumberFormat="1" applyFill="1"/>
    <xf numFmtId="164" fontId="1" fillId="0" borderId="0" xfId="0" applyNumberFormat="1" applyFont="1" applyFill="1" applyBorder="1" applyAlignment="1">
      <alignment horizontal="center" vertical="center"/>
    </xf>
    <xf numFmtId="0" fontId="0" fillId="0" borderId="0" xfId="0"/>
    <xf numFmtId="0" fontId="5" fillId="0" borderId="0" xfId="0" applyFont="1" applyAlignment="1">
      <alignment vertical="center" wrapText="1"/>
    </xf>
    <xf numFmtId="0" fontId="26" fillId="0" borderId="0" xfId="0" applyFont="1" applyAlignment="1">
      <alignment horizontal="center" vertical="center" wrapText="1"/>
    </xf>
    <xf numFmtId="0" fontId="0" fillId="0" borderId="0" xfId="0" applyAlignment="1">
      <alignment wrapText="1"/>
    </xf>
    <xf numFmtId="0" fontId="7" fillId="0" borderId="0" xfId="0" applyFont="1" applyFill="1" applyAlignment="1">
      <alignment vertical="center" wrapText="1"/>
    </xf>
    <xf numFmtId="165" fontId="7" fillId="0" borderId="0" xfId="2" applyNumberFormat="1" applyFont="1" applyFill="1"/>
    <xf numFmtId="0" fontId="8" fillId="0" borderId="0" xfId="0" applyFont="1" applyAlignment="1">
      <alignment vertical="center" wrapText="1"/>
    </xf>
    <xf numFmtId="165" fontId="7" fillId="0" borderId="0" xfId="2" applyNumberFormat="1" applyFont="1"/>
    <xf numFmtId="0" fontId="7"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0" fontId="1" fillId="0" borderId="0" xfId="46" applyFont="1"/>
    <xf numFmtId="0" fontId="0" fillId="0" borderId="0" xfId="0" applyFont="1" applyBorder="1"/>
    <xf numFmtId="0" fontId="0" fillId="0" borderId="0" xfId="0" applyFont="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46" applyFont="1"/>
    <xf numFmtId="164" fontId="0" fillId="0" borderId="0" xfId="0" applyNumberFormat="1" applyFont="1" applyFill="1" applyBorder="1" applyAlignment="1">
      <alignment horizontal="center" vertical="center"/>
    </xf>
    <xf numFmtId="0" fontId="0" fillId="0" borderId="0" xfId="0" applyFont="1"/>
    <xf numFmtId="0" fontId="1" fillId="0" borderId="0" xfId="0" applyFont="1" applyAlignment="1">
      <alignment horizontal="center" vertical="center"/>
    </xf>
    <xf numFmtId="164" fontId="1" fillId="0" borderId="0" xfId="1" applyNumberFormat="1" applyFont="1" applyBorder="1" applyAlignment="1">
      <alignment horizontal="center" vertical="center"/>
    </xf>
    <xf numFmtId="0" fontId="37" fillId="0" borderId="0" xfId="46" applyFont="1"/>
    <xf numFmtId="164" fontId="37" fillId="0" borderId="0" xfId="0" applyNumberFormat="1" applyFont="1" applyFill="1" applyBorder="1" applyAlignment="1">
      <alignment horizontal="center" vertical="center"/>
    </xf>
    <xf numFmtId="0" fontId="37" fillId="0" borderId="0" xfId="0" applyFont="1" applyBorder="1"/>
    <xf numFmtId="0" fontId="37" fillId="0" borderId="0" xfId="0" applyFont="1"/>
    <xf numFmtId="0" fontId="1" fillId="0" borderId="0" xfId="0" applyFont="1" applyAlignment="1">
      <alignment horizontal="center" vertical="center" wrapText="1"/>
    </xf>
    <xf numFmtId="0" fontId="65" fillId="0" borderId="0" xfId="46"/>
    <xf numFmtId="0" fontId="65" fillId="0" borderId="0" xfId="46"/>
    <xf numFmtId="0" fontId="65" fillId="0" borderId="0" xfId="46"/>
    <xf numFmtId="0" fontId="65" fillId="0" borderId="0" xfId="46"/>
    <xf numFmtId="0" fontId="65" fillId="0" borderId="0" xfId="46"/>
    <xf numFmtId="0" fontId="4" fillId="0" borderId="0" xfId="50" applyBorder="1"/>
    <xf numFmtId="0" fontId="2" fillId="0" borderId="0" xfId="50" applyFont="1" applyBorder="1" applyAlignment="1">
      <alignment horizontal="center" vertical="center" wrapText="1"/>
    </xf>
    <xf numFmtId="0" fontId="4" fillId="0" borderId="0" xfId="50" applyAlignment="1">
      <alignment vertical="center" wrapText="1"/>
    </xf>
    <xf numFmtId="0" fontId="0" fillId="0" borderId="0" xfId="0"/>
    <xf numFmtId="0" fontId="66" fillId="0" borderId="0" xfId="46" applyFont="1" applyFill="1" applyBorder="1" applyAlignment="1">
      <alignment horizontal="center" vertical="center" wrapText="1"/>
    </xf>
    <xf numFmtId="0" fontId="0" fillId="0" borderId="0" xfId="0"/>
    <xf numFmtId="0" fontId="10" fillId="0" borderId="0" xfId="0" applyFont="1" applyAlignment="1">
      <alignment horizontal="center" vertical="center" wrapText="1"/>
    </xf>
    <xf numFmtId="0" fontId="1" fillId="0" borderId="0" xfId="0" applyFont="1" applyAlignment="1">
      <alignment horizontal="center" wrapText="1"/>
    </xf>
    <xf numFmtId="0" fontId="7" fillId="0" borderId="0" xfId="0" applyFont="1"/>
    <xf numFmtId="165" fontId="7" fillId="0" borderId="0" xfId="2" applyNumberFormat="1" applyFont="1"/>
    <xf numFmtId="9" fontId="7" fillId="0" borderId="0" xfId="1" applyFont="1" applyAlignment="1">
      <alignment horizontal="center"/>
    </xf>
    <xf numFmtId="168" fontId="1" fillId="0" borderId="0" xfId="0" applyNumberFormat="1" applyFont="1"/>
    <xf numFmtId="165" fontId="7" fillId="5" borderId="0" xfId="2" applyNumberFormat="1" applyFont="1" applyFill="1"/>
    <xf numFmtId="10" fontId="7" fillId="0" borderId="0" xfId="1" applyNumberFormat="1" applyFont="1" applyAlignment="1">
      <alignment horizontal="center"/>
    </xf>
    <xf numFmtId="0" fontId="1" fillId="0" borderId="0" xfId="0" applyFont="1"/>
    <xf numFmtId="0" fontId="2" fillId="0" borderId="0" xfId="0" applyFont="1" applyAlignment="1">
      <alignment horizontal="center" vertical="center" wrapText="1"/>
    </xf>
    <xf numFmtId="0" fontId="8" fillId="0" borderId="0" xfId="0" applyFont="1" applyAlignment="1">
      <alignment vertical="center" wrapText="1"/>
    </xf>
    <xf numFmtId="166" fontId="7" fillId="0" borderId="0" xfId="1" applyNumberFormat="1" applyFont="1" applyFill="1" applyAlignment="1">
      <alignment horizontal="right" vertical="center" wrapText="1"/>
    </xf>
    <xf numFmtId="164" fontId="7" fillId="0" borderId="0" xfId="1" applyNumberFormat="1" applyFont="1" applyFill="1" applyAlignment="1">
      <alignment horizontal="right" vertical="center" wrapText="1"/>
    </xf>
    <xf numFmtId="10" fontId="0" fillId="0" borderId="0" xfId="0" applyNumberFormat="1"/>
    <xf numFmtId="0" fontId="8" fillId="0" borderId="0" xfId="0" applyFont="1" applyAlignment="1">
      <alignment vertical="center"/>
    </xf>
    <xf numFmtId="0" fontId="7" fillId="0" borderId="0" xfId="0" applyFont="1" applyAlignment="1">
      <alignment vertical="center" wrapText="1"/>
    </xf>
    <xf numFmtId="0" fontId="0" fillId="0" borderId="0" xfId="0" applyFill="1"/>
    <xf numFmtId="0" fontId="7" fillId="0" borderId="0" xfId="0" applyFont="1" applyBorder="1"/>
    <xf numFmtId="166" fontId="7" fillId="0" borderId="0" xfId="0" applyNumberFormat="1" applyFont="1" applyFill="1" applyAlignment="1">
      <alignment horizontal="right"/>
    </xf>
    <xf numFmtId="164" fontId="7" fillId="0" borderId="0" xfId="0" applyNumberFormat="1" applyFont="1" applyFill="1" applyAlignment="1">
      <alignment horizontal="right"/>
    </xf>
    <xf numFmtId="166" fontId="9" fillId="0" borderId="0" xfId="1" applyNumberFormat="1" applyFont="1" applyFill="1" applyAlignment="1">
      <alignment horizontal="right" vertical="center" wrapText="1"/>
    </xf>
    <xf numFmtId="0" fontId="12" fillId="0" borderId="0" xfId="0" applyFont="1"/>
    <xf numFmtId="166" fontId="7" fillId="0" borderId="0" xfId="0" applyNumberFormat="1" applyFont="1"/>
    <xf numFmtId="0" fontId="0" fillId="0" borderId="0" xfId="0" applyBorder="1" applyAlignment="1">
      <alignment horizontal="center" vertical="center"/>
    </xf>
    <xf numFmtId="3" fontId="68" fillId="0" borderId="0" xfId="46" applyNumberFormat="1" applyFont="1" applyFill="1" applyBorder="1" applyAlignment="1">
      <alignment horizontal="center" vertical="center" shrinkToFit="1"/>
    </xf>
    <xf numFmtId="1" fontId="68" fillId="0" borderId="0" xfId="46" applyNumberFormat="1" applyFont="1" applyFill="1" applyBorder="1" applyAlignment="1">
      <alignment horizontal="center" vertical="center" shrinkToFit="1"/>
    </xf>
    <xf numFmtId="0" fontId="69" fillId="0" borderId="0" xfId="46" applyFont="1" applyFill="1" applyBorder="1" applyAlignment="1">
      <alignment horizontal="center" vertical="center" wrapText="1"/>
    </xf>
    <xf numFmtId="3" fontId="71" fillId="0" borderId="0" xfId="46" applyNumberFormat="1" applyFont="1" applyFill="1" applyBorder="1" applyAlignment="1">
      <alignment horizontal="center" vertical="center" shrinkToFit="1"/>
    </xf>
    <xf numFmtId="1" fontId="71" fillId="0" borderId="0" xfId="46" applyNumberFormat="1" applyFont="1" applyFill="1" applyBorder="1" applyAlignment="1">
      <alignment horizontal="center" vertical="center" shrinkToFit="1"/>
    </xf>
    <xf numFmtId="0" fontId="10" fillId="0" borderId="0" xfId="0" applyFont="1" applyAlignment="1">
      <alignment horizontal="center"/>
    </xf>
    <xf numFmtId="0" fontId="0" fillId="0" borderId="0" xfId="0"/>
    <xf numFmtId="10" fontId="0" fillId="0" borderId="0" xfId="0" applyNumberFormat="1"/>
    <xf numFmtId="9" fontId="0" fillId="0" borderId="0" xfId="0" applyNumberFormat="1"/>
    <xf numFmtId="10" fontId="0" fillId="0" borderId="0" xfId="0" applyNumberFormat="1" applyFont="1"/>
    <xf numFmtId="0" fontId="15" fillId="0" borderId="0" xfId="0" applyFont="1" applyAlignment="1">
      <alignment vertical="center" wrapText="1"/>
    </xf>
    <xf numFmtId="0" fontId="7" fillId="0" borderId="0" xfId="0" applyFont="1" applyBorder="1"/>
    <xf numFmtId="0" fontId="0" fillId="0" borderId="0" xfId="0"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165" fontId="72" fillId="0" borderId="0" xfId="53" applyNumberFormat="1" applyFont="1" applyFill="1" applyBorder="1" applyAlignment="1">
      <alignment horizontal="right" vertical="center"/>
    </xf>
    <xf numFmtId="0" fontId="0" fillId="0" borderId="0" xfId="0"/>
    <xf numFmtId="165" fontId="74" fillId="0" borderId="0" xfId="53" applyNumberFormat="1" applyFont="1" applyFill="1" applyBorder="1" applyAlignment="1">
      <alignment horizontal="right" vertical="center"/>
    </xf>
    <xf numFmtId="0" fontId="37" fillId="0" borderId="0" xfId="0" applyFont="1"/>
    <xf numFmtId="0" fontId="0" fillId="0" borderId="0" xfId="0" applyFont="1"/>
    <xf numFmtId="165" fontId="75" fillId="0" borderId="0" xfId="2" applyNumberFormat="1" applyFont="1" applyFill="1" applyBorder="1" applyAlignment="1">
      <alignment horizontal="right" vertical="center"/>
    </xf>
    <xf numFmtId="0" fontId="9" fillId="0" borderId="0" xfId="0" applyFont="1" applyAlignment="1">
      <alignment horizontal="left" vertical="center"/>
    </xf>
    <xf numFmtId="0" fontId="0" fillId="0" borderId="0" xfId="0" applyFont="1" applyAlignment="1">
      <alignment vertical="center" wrapText="1"/>
    </xf>
    <xf numFmtId="17" fontId="10" fillId="0" borderId="0" xfId="0" applyNumberFormat="1" applyFont="1" applyAlignment="1">
      <alignment horizontal="center" vertical="center"/>
    </xf>
    <xf numFmtId="165" fontId="17" fillId="0" borderId="0" xfId="2" applyNumberFormat="1" applyFont="1" applyAlignment="1">
      <alignment horizontal="right" vertical="center"/>
    </xf>
    <xf numFmtId="165" fontId="77" fillId="0" borderId="0" xfId="53" applyNumberFormat="1" applyFont="1" applyFill="1" applyBorder="1" applyAlignment="1">
      <alignment horizontal="right" vertical="center"/>
    </xf>
    <xf numFmtId="165" fontId="37" fillId="0" borderId="0" xfId="53" applyNumberFormat="1" applyFont="1" applyFill="1" applyBorder="1"/>
    <xf numFmtId="165" fontId="73" fillId="0" borderId="0" xfId="53" applyNumberFormat="1" applyFont="1" applyFill="1" applyBorder="1" applyAlignment="1">
      <alignment horizontal="right" vertical="center"/>
    </xf>
    <xf numFmtId="0" fontId="0" fillId="0" borderId="0" xfId="0"/>
    <xf numFmtId="0" fontId="0" fillId="0" borderId="0" xfId="0"/>
    <xf numFmtId="0" fontId="7" fillId="0" borderId="0" xfId="0" applyFont="1"/>
    <xf numFmtId="0" fontId="9" fillId="0" borderId="0" xfId="0" applyFont="1" applyAlignment="1">
      <alignment horizontal="center" vertical="center"/>
    </xf>
    <xf numFmtId="0" fontId="7" fillId="0" borderId="0" xfId="0" applyFont="1" applyAlignment="1">
      <alignment horizontal="center" vertical="center"/>
    </xf>
    <xf numFmtId="0" fontId="14" fillId="0" borderId="0" xfId="0" applyFont="1"/>
    <xf numFmtId="0" fontId="9" fillId="0" borderId="0" xfId="0" applyFont="1"/>
    <xf numFmtId="0" fontId="0" fillId="0" borderId="0" xfId="0" applyNumberFormat="1"/>
    <xf numFmtId="165" fontId="77" fillId="0" borderId="0" xfId="53" applyNumberFormat="1" applyFont="1" applyFill="1" applyBorder="1" applyAlignment="1">
      <alignment horizontal="right" vertical="center"/>
    </xf>
    <xf numFmtId="6" fontId="76" fillId="0" borderId="0" xfId="47" applyNumberFormat="1" applyFont="1" applyAlignment="1">
      <alignment vertical="center" wrapText="1"/>
    </xf>
    <xf numFmtId="0" fontId="14" fillId="0" borderId="0" xfId="0" applyFont="1" applyAlignment="1">
      <alignment horizontal="left" vertical="center" wrapText="1"/>
    </xf>
    <xf numFmtId="166" fontId="14" fillId="0" borderId="0" xfId="0" applyNumberFormat="1" applyFont="1" applyAlignment="1">
      <alignment horizontal="center"/>
    </xf>
    <xf numFmtId="166" fontId="14" fillId="0" borderId="0" xfId="0" applyNumberFormat="1" applyFont="1" applyAlignment="1">
      <alignment horizontal="center" wrapText="1"/>
    </xf>
    <xf numFmtId="166" fontId="7" fillId="0" borderId="0" xfId="0" applyNumberFormat="1" applyFont="1" applyAlignment="1">
      <alignment horizontal="center"/>
    </xf>
    <xf numFmtId="0" fontId="18" fillId="0" borderId="0" xfId="0" applyFont="1" applyAlignment="1">
      <alignment horizontal="left" vertical="center" wrapText="1"/>
    </xf>
    <xf numFmtId="0" fontId="19" fillId="0" borderId="0" xfId="0" applyFont="1" applyAlignment="1">
      <alignment horizontal="left" vertical="center" wrapText="1"/>
    </xf>
    <xf numFmtId="166" fontId="19" fillId="0" borderId="0" xfId="0" applyNumberFormat="1" applyFont="1" applyAlignment="1">
      <alignment horizontal="center"/>
    </xf>
    <xf numFmtId="166" fontId="19" fillId="0" borderId="0" xfId="0" applyNumberFormat="1" applyFont="1" applyAlignment="1">
      <alignment horizontal="center" wrapText="1"/>
    </xf>
    <xf numFmtId="0" fontId="0" fillId="0" borderId="0" xfId="0"/>
    <xf numFmtId="0" fontId="9" fillId="0" borderId="0" xfId="0" applyFont="1" applyAlignment="1">
      <alignment horizontal="center"/>
    </xf>
    <xf numFmtId="0" fontId="10" fillId="0" borderId="0" xfId="0" applyFont="1" applyAlignment="1">
      <alignment horizontal="center"/>
    </xf>
    <xf numFmtId="17" fontId="10" fillId="0" borderId="0" xfId="0" applyNumberFormat="1" applyFont="1" applyAlignment="1">
      <alignment horizontal="center" vertical="center"/>
    </xf>
    <xf numFmtId="166" fontId="14" fillId="0" borderId="0" xfId="0" applyNumberFormat="1" applyFont="1" applyAlignment="1">
      <alignment horizontal="center"/>
    </xf>
    <xf numFmtId="166" fontId="14" fillId="0" borderId="0" xfId="0" applyNumberFormat="1" applyFont="1" applyAlignment="1">
      <alignment horizontal="center" wrapText="1"/>
    </xf>
    <xf numFmtId="166" fontId="7" fillId="0" borderId="0" xfId="0" applyNumberFormat="1" applyFont="1" applyAlignment="1">
      <alignment horizontal="center"/>
    </xf>
    <xf numFmtId="166" fontId="0" fillId="0" borderId="0" xfId="0" applyNumberFormat="1"/>
    <xf numFmtId="0" fontId="14" fillId="0" borderId="0" xfId="0" applyFont="1" applyAlignment="1">
      <alignment horizontal="left" vertical="center" wrapText="1"/>
    </xf>
    <xf numFmtId="0" fontId="37" fillId="0" borderId="0" xfId="0" applyFont="1" applyAlignment="1">
      <alignment vertical="center"/>
    </xf>
    <xf numFmtId="166" fontId="19" fillId="0" borderId="0" xfId="0" applyNumberFormat="1" applyFont="1" applyAlignment="1">
      <alignment horizontal="center"/>
    </xf>
    <xf numFmtId="166" fontId="19" fillId="0" borderId="0" xfId="0" applyNumberFormat="1" applyFont="1" applyAlignment="1">
      <alignment horizontal="center" wrapText="1"/>
    </xf>
    <xf numFmtId="0" fontId="0" fillId="0" borderId="0" xfId="0"/>
    <xf numFmtId="165" fontId="28" fillId="0" borderId="0" xfId="2" applyNumberFormat="1" applyFont="1" applyFill="1" applyBorder="1" applyAlignment="1">
      <alignment horizontal="right" vertical="center"/>
    </xf>
    <xf numFmtId="0" fontId="7" fillId="0" borderId="0" xfId="0" applyFont="1"/>
    <xf numFmtId="165" fontId="14" fillId="0" borderId="0" xfId="2" applyNumberFormat="1" applyFont="1" applyFill="1" applyAlignment="1">
      <alignment horizontal="right" vertical="center"/>
    </xf>
    <xf numFmtId="165" fontId="7" fillId="0" borderId="0" xfId="2" applyNumberFormat="1" applyFont="1" applyFill="1"/>
    <xf numFmtId="0" fontId="14" fillId="0" borderId="0" xfId="0" applyFont="1" applyAlignment="1">
      <alignment horizontal="left" vertical="center" wrapText="1"/>
    </xf>
    <xf numFmtId="0" fontId="1" fillId="5" borderId="0" xfId="0" applyFont="1" applyFill="1"/>
    <xf numFmtId="0" fontId="0" fillId="0" borderId="0" xfId="0"/>
    <xf numFmtId="0" fontId="0" fillId="0" borderId="0" xfId="0" applyAlignment="1">
      <alignment horizontal="center" wrapText="1"/>
    </xf>
    <xf numFmtId="0" fontId="0" fillId="0" borderId="0" xfId="0" applyFont="1"/>
    <xf numFmtId="0" fontId="0" fillId="5" borderId="0" xfId="0" applyFont="1" applyFill="1"/>
    <xf numFmtId="0" fontId="0" fillId="5" borderId="0" xfId="0" applyFill="1"/>
    <xf numFmtId="0" fontId="0" fillId="0" borderId="12" xfId="0" applyBorder="1"/>
    <xf numFmtId="0" fontId="0" fillId="0" borderId="0" xfId="0"/>
    <xf numFmtId="0" fontId="0" fillId="0" borderId="0" xfId="0"/>
    <xf numFmtId="0" fontId="23" fillId="0" borderId="0" xfId="0" applyFont="1" applyFill="1" applyBorder="1" applyAlignment="1">
      <alignment horizontal="right" vertical="center" wrapText="1"/>
    </xf>
    <xf numFmtId="0" fontId="0" fillId="0" borderId="0" xfId="0" applyAlignment="1">
      <alignment horizontal="right"/>
    </xf>
    <xf numFmtId="0" fontId="7" fillId="0" borderId="0" xfId="0" applyNumberFormat="1" applyFont="1" applyAlignment="1">
      <alignment horizontal="center" vertical="center"/>
    </xf>
    <xf numFmtId="0" fontId="0" fillId="0" borderId="0" xfId="0"/>
    <xf numFmtId="0" fontId="7" fillId="0" borderId="0" xfId="0" applyFont="1"/>
    <xf numFmtId="3" fontId="7" fillId="0" borderId="0" xfId="0" applyNumberFormat="1" applyFont="1" applyFill="1"/>
    <xf numFmtId="0" fontId="25" fillId="0" borderId="0" xfId="0" applyFont="1" applyAlignment="1">
      <alignment vertical="center" wrapText="1"/>
    </xf>
    <xf numFmtId="0" fontId="15" fillId="0" borderId="0" xfId="0" applyFont="1" applyAlignment="1">
      <alignment vertical="center" wrapText="1"/>
    </xf>
    <xf numFmtId="3" fontId="9" fillId="0" borderId="0" xfId="0" applyNumberFormat="1" applyFont="1" applyFill="1"/>
    <xf numFmtId="0" fontId="10" fillId="0" borderId="0" xfId="0" applyFont="1" applyAlignment="1">
      <alignment horizontal="center"/>
    </xf>
    <xf numFmtId="0" fontId="10" fillId="0" borderId="0" xfId="0" applyFont="1"/>
    <xf numFmtId="0" fontId="7" fillId="0" borderId="0" xfId="0" applyFont="1" applyFill="1"/>
    <xf numFmtId="0" fontId="2" fillId="0" borderId="0" xfId="0" applyFont="1"/>
    <xf numFmtId="0" fontId="2" fillId="0" borderId="0" xfId="0" applyFont="1" applyAlignment="1">
      <alignment horizontal="center" vertical="center" wrapText="1"/>
    </xf>
    <xf numFmtId="0" fontId="15" fillId="0" borderId="0" xfId="0" applyFont="1" applyAlignment="1">
      <alignment horizontal="left" vertical="center" wrapText="1"/>
    </xf>
    <xf numFmtId="0" fontId="0" fillId="0" borderId="0" xfId="0"/>
    <xf numFmtId="0" fontId="2" fillId="0" borderId="0" xfId="0" applyFont="1" applyAlignment="1">
      <alignment horizontal="center" vertical="center" wrapText="1"/>
    </xf>
    <xf numFmtId="0" fontId="10" fillId="0" borderId="0" xfId="0" applyFont="1"/>
    <xf numFmtId="0" fontId="10" fillId="0" borderId="0" xfId="0" applyFont="1" applyAlignment="1">
      <alignment horizontal="center"/>
    </xf>
    <xf numFmtId="0" fontId="7" fillId="0" borderId="0" xfId="0" applyFont="1"/>
    <xf numFmtId="0" fontId="7" fillId="0" borderId="0" xfId="0" applyFont="1" applyFill="1" applyBorder="1" applyAlignment="1">
      <alignment horizontal="center"/>
    </xf>
    <xf numFmtId="0" fontId="9" fillId="0" borderId="0" xfId="0" applyFont="1"/>
    <xf numFmtId="0" fontId="78" fillId="0" borderId="12" xfId="0" applyNumberFormat="1" applyFont="1" applyFill="1" applyBorder="1" applyAlignment="1">
      <alignment horizontal="right" vertical="center" wrapText="1" readingOrder="1"/>
    </xf>
    <xf numFmtId="0" fontId="0" fillId="0" borderId="0" xfId="0" applyAlignment="1">
      <alignment vertical="center" wrapText="1"/>
    </xf>
    <xf numFmtId="0" fontId="78" fillId="0" borderId="0" xfId="0" applyNumberFormat="1" applyFont="1" applyFill="1" applyBorder="1" applyAlignment="1">
      <alignment horizontal="right" vertical="center" wrapText="1" readingOrder="1"/>
    </xf>
    <xf numFmtId="0" fontId="0" fillId="0" borderId="0" xfId="0"/>
    <xf numFmtId="0" fontId="2" fillId="0" borderId="0" xfId="0" applyFont="1" applyAlignment="1">
      <alignment horizontal="center" vertical="center"/>
    </xf>
    <xf numFmtId="0" fontId="7" fillId="0" borderId="0" xfId="0" applyFont="1"/>
    <xf numFmtId="3" fontId="7" fillId="0" borderId="0" xfId="0" applyNumberFormat="1" applyFont="1"/>
    <xf numFmtId="0" fontId="7" fillId="0" borderId="0" xfId="0" applyFont="1" applyAlignment="1">
      <alignment horizontal="right"/>
    </xf>
    <xf numFmtId="0" fontId="46" fillId="0" borderId="0" xfId="0" applyFont="1" applyAlignment="1">
      <alignment horizontal="center" vertical="center" wrapText="1"/>
    </xf>
    <xf numFmtId="0" fontId="7" fillId="5" borderId="0" xfId="0" applyFont="1" applyFill="1"/>
    <xf numFmtId="0" fontId="0" fillId="0" borderId="0" xfId="0" quotePrefix="1"/>
    <xf numFmtId="0" fontId="2" fillId="0" borderId="0" xfId="0" applyFont="1" applyAlignment="1">
      <alignment horizontal="center" vertical="center"/>
    </xf>
    <xf numFmtId="0" fontId="7" fillId="5" borderId="0" xfId="0" applyFont="1" applyFill="1"/>
    <xf numFmtId="0" fontId="7" fillId="0" borderId="0" xfId="0" applyFont="1"/>
    <xf numFmtId="0" fontId="7" fillId="0" borderId="0" xfId="0" applyFont="1" applyAlignment="1">
      <alignment horizontal="right"/>
    </xf>
    <xf numFmtId="1" fontId="1" fillId="0" borderId="0" xfId="1" applyNumberFormat="1" applyFont="1" applyBorder="1" applyAlignment="1">
      <alignment horizontal="center"/>
    </xf>
    <xf numFmtId="0" fontId="38" fillId="0" borderId="0" xfId="0" applyFont="1" applyAlignment="1">
      <alignment vertical="center" wrapText="1"/>
    </xf>
    <xf numFmtId="0" fontId="0" fillId="0" borderId="0" xfId="0"/>
    <xf numFmtId="0" fontId="2" fillId="0" borderId="0" xfId="0" applyFont="1" applyAlignment="1">
      <alignment horizontal="center"/>
    </xf>
    <xf numFmtId="9" fontId="7" fillId="0" borderId="0" xfId="1" applyFont="1" applyBorder="1" applyAlignment="1">
      <alignment horizontal="center"/>
    </xf>
    <xf numFmtId="0" fontId="7" fillId="0" borderId="0" xfId="0" applyFont="1" applyBorder="1" applyAlignment="1">
      <alignment horizontal="center"/>
    </xf>
    <xf numFmtId="9" fontId="9" fillId="0" borderId="0" xfId="1" applyFont="1" applyBorder="1" applyAlignment="1">
      <alignment horizontal="center"/>
    </xf>
    <xf numFmtId="1" fontId="4" fillId="0" borderId="0" xfId="1" applyNumberFormat="1" applyFont="1" applyBorder="1" applyAlignment="1">
      <alignment horizontal="center"/>
    </xf>
    <xf numFmtId="0" fontId="0" fillId="0" borderId="0" xfId="0" applyFont="1" applyBorder="1" applyAlignment="1">
      <alignment horizontal="center"/>
    </xf>
    <xf numFmtId="0" fontId="1"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xf>
    <xf numFmtId="0" fontId="4" fillId="0" borderId="0" xfId="0" applyFont="1"/>
    <xf numFmtId="0" fontId="16" fillId="0" borderId="0" xfId="0" applyFont="1" applyAlignment="1">
      <alignment vertical="center" wrapText="1"/>
    </xf>
    <xf numFmtId="9" fontId="4" fillId="0" borderId="0" xfId="1" applyFont="1" applyBorder="1" applyAlignment="1">
      <alignment horizontal="center"/>
    </xf>
    <xf numFmtId="0" fontId="16" fillId="0" borderId="0" xfId="0" applyFont="1" applyAlignment="1">
      <alignment horizontal="left" vertical="center" wrapText="1"/>
    </xf>
    <xf numFmtId="0" fontId="4" fillId="0" borderId="0" xfId="1" applyNumberFormat="1" applyFont="1" applyAlignment="1">
      <alignment horizontal="center"/>
    </xf>
    <xf numFmtId="0" fontId="37" fillId="0" borderId="0" xfId="0" applyFont="1"/>
    <xf numFmtId="0" fontId="37" fillId="0" borderId="0" xfId="0" applyFont="1" applyAlignment="1">
      <alignment horizontal="center"/>
    </xf>
    <xf numFmtId="0" fontId="1" fillId="0" borderId="0" xfId="0" applyFont="1" applyAlignment="1">
      <alignment horizontal="center"/>
    </xf>
    <xf numFmtId="9" fontId="1" fillId="0" borderId="0" xfId="1" applyFont="1" applyBorder="1" applyAlignment="1">
      <alignment horizontal="center"/>
    </xf>
    <xf numFmtId="1" fontId="1" fillId="5" borderId="0" xfId="1" applyNumberFormat="1" applyFont="1" applyFill="1" applyBorder="1" applyAlignment="1">
      <alignment horizontal="center"/>
    </xf>
    <xf numFmtId="0" fontId="1" fillId="0" borderId="0" xfId="0" applyNumberFormat="1" applyFont="1" applyAlignment="1">
      <alignment horizontal="center"/>
    </xf>
    <xf numFmtId="0" fontId="0" fillId="0" borderId="0" xfId="0" applyFill="1" applyAlignment="1">
      <alignment wrapText="1"/>
    </xf>
    <xf numFmtId="0" fontId="2" fillId="0" borderId="0" xfId="0" applyFont="1" applyFill="1" applyAlignment="1">
      <alignment horizontal="center" vertical="center" wrapText="1"/>
    </xf>
    <xf numFmtId="0" fontId="15" fillId="0" borderId="0" xfId="0" applyFont="1" applyAlignment="1">
      <alignment vertical="center" wrapText="1"/>
    </xf>
    <xf numFmtId="0" fontId="7" fillId="0" borderId="0" xfId="0" applyFont="1" applyBorder="1"/>
    <xf numFmtId="9" fontId="0" fillId="0" borderId="0" xfId="0" applyNumberFormat="1"/>
    <xf numFmtId="0" fontId="15" fillId="0" borderId="0" xfId="0" applyFont="1" applyAlignment="1">
      <alignment horizontal="left" vertical="center" wrapText="1"/>
    </xf>
    <xf numFmtId="0" fontId="0" fillId="0" borderId="0" xfId="0"/>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Fill="1" applyBorder="1" applyAlignment="1">
      <alignment horizontal="center" vertical="center"/>
    </xf>
    <xf numFmtId="0" fontId="15" fillId="0" borderId="0" xfId="0" applyFont="1" applyBorder="1" applyAlignment="1">
      <alignment vertical="center" wrapText="1"/>
    </xf>
    <xf numFmtId="0" fontId="1" fillId="0" borderId="0" xfId="0" applyFont="1"/>
    <xf numFmtId="0" fontId="17" fillId="0" borderId="0" xfId="0" applyFont="1" applyBorder="1" applyAlignment="1">
      <alignment vertical="center" wrapText="1"/>
    </xf>
    <xf numFmtId="0" fontId="15" fillId="0" borderId="0" xfId="0" applyFont="1" applyBorder="1" applyAlignment="1">
      <alignment horizontal="left" vertical="center" wrapText="1"/>
    </xf>
    <xf numFmtId="0" fontId="7" fillId="0" borderId="0" xfId="0" applyFont="1" applyBorder="1"/>
    <xf numFmtId="1" fontId="0" fillId="5" borderId="0" xfId="1" applyNumberFormat="1" applyFont="1" applyFill="1" applyBorder="1" applyAlignment="1">
      <alignment horizontal="center"/>
    </xf>
    <xf numFmtId="0" fontId="0" fillId="0" borderId="0" xfId="0" applyNumberFormat="1" applyAlignment="1">
      <alignment horizontal="center"/>
    </xf>
    <xf numFmtId="0" fontId="0" fillId="5" borderId="0" xfId="0" applyFont="1" applyFill="1" applyBorder="1" applyAlignment="1">
      <alignment horizontal="center"/>
    </xf>
    <xf numFmtId="0" fontId="0" fillId="5" borderId="0" xfId="1" applyNumberFormat="1" applyFont="1" applyFill="1" applyBorder="1" applyAlignment="1">
      <alignment horizontal="center"/>
    </xf>
    <xf numFmtId="1" fontId="16" fillId="0" borderId="0" xfId="1" applyNumberFormat="1" applyFont="1" applyBorder="1" applyAlignment="1">
      <alignment horizontal="center"/>
    </xf>
    <xf numFmtId="1" fontId="16" fillId="0" borderId="0" xfId="0" applyNumberFormat="1" applyFont="1" applyBorder="1" applyAlignment="1">
      <alignment horizontal="center"/>
    </xf>
    <xf numFmtId="167" fontId="9" fillId="0" borderId="0" xfId="1" applyNumberFormat="1" applyFont="1" applyBorder="1" applyAlignment="1">
      <alignment horizontal="center"/>
    </xf>
    <xf numFmtId="167" fontId="9" fillId="5" borderId="0" xfId="1" applyNumberFormat="1" applyFont="1" applyFill="1" applyBorder="1" applyAlignment="1">
      <alignment horizontal="center"/>
    </xf>
    <xf numFmtId="0" fontId="0" fillId="0" borderId="0" xfId="0"/>
    <xf numFmtId="0" fontId="0" fillId="0" borderId="0" xfId="0" applyFont="1"/>
    <xf numFmtId="0" fontId="0" fillId="0" borderId="0" xfId="0" applyAlignment="1">
      <alignment horizontal="center"/>
    </xf>
    <xf numFmtId="3" fontId="65" fillId="0" borderId="0" xfId="46" applyNumberFormat="1"/>
    <xf numFmtId="0" fontId="65" fillId="0" borderId="0" xfId="46" applyNumberFormat="1"/>
    <xf numFmtId="10" fontId="0" fillId="0" borderId="0" xfId="1" applyNumberFormat="1" applyFont="1" applyAlignment="1">
      <alignment horizontal="center" vertical="center" wrapText="1"/>
    </xf>
    <xf numFmtId="9" fontId="15" fillId="0" borderId="0" xfId="1" applyFont="1" applyBorder="1"/>
    <xf numFmtId="9" fontId="17" fillId="0" borderId="0" xfId="1" applyFont="1" applyBorder="1"/>
    <xf numFmtId="0" fontId="7" fillId="0" borderId="0" xfId="0" applyFont="1"/>
    <xf numFmtId="3" fontId="7" fillId="0" borderId="0" xfId="0" applyNumberFormat="1" applyFont="1"/>
    <xf numFmtId="168" fontId="1" fillId="7" borderId="0" xfId="0" applyNumberFormat="1" applyFont="1" applyFill="1"/>
    <xf numFmtId="169" fontId="25" fillId="0" borderId="0" xfId="4" applyNumberFormat="1" applyFont="1" applyFill="1" applyBorder="1" applyAlignment="1">
      <alignment vertical="center" wrapText="1"/>
    </xf>
    <xf numFmtId="169" fontId="63" fillId="0" borderId="0" xfId="4" applyNumberFormat="1" applyFont="1" applyFill="1" applyBorder="1" applyAlignment="1">
      <alignment horizontal="left" vertical="center" wrapText="1"/>
    </xf>
    <xf numFmtId="169" fontId="15" fillId="0" borderId="0" xfId="4" applyNumberFormat="1" applyFont="1" applyFill="1" applyBorder="1" applyAlignment="1">
      <alignment vertical="center" wrapText="1"/>
    </xf>
    <xf numFmtId="169" fontId="16" fillId="0" borderId="0" xfId="4" applyNumberFormat="1" applyFont="1" applyFill="1" applyBorder="1" applyAlignment="1">
      <alignment horizontal="left" vertical="center" wrapText="1"/>
    </xf>
    <xf numFmtId="169" fontId="17" fillId="0" borderId="0" xfId="4" applyNumberFormat="1" applyFont="1" applyFill="1" applyBorder="1" applyAlignment="1">
      <alignment vertical="center" wrapText="1"/>
    </xf>
    <xf numFmtId="169" fontId="38" fillId="0" borderId="0" xfId="4" applyNumberFormat="1" applyFont="1" applyFill="1" applyBorder="1" applyAlignment="1">
      <alignment horizontal="left" vertical="center" wrapText="1"/>
    </xf>
    <xf numFmtId="0" fontId="0" fillId="0" borderId="0" xfId="0" applyAlignment="1">
      <alignment wrapText="1"/>
    </xf>
    <xf numFmtId="3" fontId="0" fillId="0" borderId="0" xfId="0" applyNumberFormat="1" applyFont="1"/>
    <xf numFmtId="6" fontId="0" fillId="0" borderId="0" xfId="0" applyNumberFormat="1" applyFont="1"/>
    <xf numFmtId="1" fontId="4" fillId="5" borderId="0" xfId="1" applyNumberFormat="1" applyFont="1" applyFill="1" applyBorder="1" applyAlignment="1">
      <alignment horizontal="center"/>
    </xf>
    <xf numFmtId="0" fontId="0" fillId="0" borderId="0" xfId="0" applyNumberFormat="1" applyFont="1" applyAlignment="1">
      <alignment horizontal="center"/>
    </xf>
    <xf numFmtId="167" fontId="9" fillId="0" borderId="0" xfId="0" applyNumberFormat="1" applyFont="1" applyBorder="1" applyAlignment="1">
      <alignment horizontal="center"/>
    </xf>
    <xf numFmtId="0" fontId="17" fillId="0" borderId="0" xfId="0" applyFont="1" applyAlignment="1">
      <alignment horizontal="left" vertical="center" wrapText="1"/>
    </xf>
    <xf numFmtId="0" fontId="17" fillId="0" borderId="0" xfId="0" applyFont="1" applyBorder="1" applyAlignment="1">
      <alignment horizontal="left" vertical="center" wrapText="1"/>
    </xf>
    <xf numFmtId="9" fontId="0" fillId="0" borderId="0" xfId="0" applyNumberFormat="1" applyFont="1"/>
    <xf numFmtId="0" fontId="2" fillId="0" borderId="0" xfId="0" applyFont="1" applyFill="1" applyAlignment="1">
      <alignment wrapText="1"/>
    </xf>
    <xf numFmtId="0" fontId="1" fillId="2" borderId="0" xfId="0" applyFont="1" applyFill="1" applyAlignment="1"/>
    <xf numFmtId="0" fontId="2" fillId="0" borderId="0" xfId="0" applyFont="1" applyAlignment="1">
      <alignment wrapText="1"/>
    </xf>
    <xf numFmtId="0" fontId="44" fillId="0" borderId="0" xfId="0" applyFont="1" applyAlignment="1">
      <alignment horizontal="center" vertical="center" wrapText="1"/>
    </xf>
    <xf numFmtId="0" fontId="0" fillId="0" borderId="0" xfId="0" applyAlignment="1"/>
    <xf numFmtId="0" fontId="2" fillId="0" borderId="0" xfId="0" applyFont="1" applyFill="1" applyAlignment="1"/>
    <xf numFmtId="0" fontId="3" fillId="0" borderId="0" xfId="0" applyFont="1" applyFill="1" applyAlignment="1">
      <alignment wrapText="1"/>
    </xf>
    <xf numFmtId="0" fontId="1" fillId="2" borderId="0" xfId="0" applyFont="1" applyFill="1" applyAlignment="1">
      <alignment horizontal="left"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1" fillId="0" borderId="0" xfId="0" applyFont="1" applyFill="1" applyAlignment="1">
      <alignment wrapText="1"/>
    </xf>
    <xf numFmtId="0" fontId="2" fillId="0" borderId="0" xfId="0" applyFont="1" applyFill="1" applyBorder="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left" wrapText="1"/>
    </xf>
    <xf numFmtId="0" fontId="1" fillId="2" borderId="0" xfId="0" applyFont="1" applyFill="1" applyAlignment="1">
      <alignment horizontal="left"/>
    </xf>
    <xf numFmtId="0" fontId="10" fillId="3" borderId="0" xfId="0" applyFont="1" applyFill="1" applyAlignment="1">
      <alignment horizontal="center" vertical="center"/>
    </xf>
    <xf numFmtId="0" fontId="7" fillId="0" borderId="0" xfId="0" applyFont="1" applyAlignment="1">
      <alignment wrapText="1"/>
    </xf>
    <xf numFmtId="0" fontId="9" fillId="0" borderId="0" xfId="0" applyFont="1" applyAlignment="1">
      <alignment horizontal="center"/>
    </xf>
    <xf numFmtId="0" fontId="2" fillId="0" borderId="0" xfId="0" applyFont="1" applyAlignment="1">
      <alignment horizontal="center"/>
    </xf>
    <xf numFmtId="0" fontId="3" fillId="0" borderId="0" xfId="0" applyFont="1" applyAlignment="1">
      <alignment wrapText="1"/>
    </xf>
    <xf numFmtId="0" fontId="2" fillId="0" borderId="0" xfId="0" applyFont="1" applyAlignment="1">
      <alignment horizontal="center" wrapText="1"/>
    </xf>
    <xf numFmtId="0" fontId="1" fillId="2" borderId="0" xfId="0" applyFont="1" applyFill="1" applyAlignment="1">
      <alignment wrapText="1"/>
    </xf>
    <xf numFmtId="0" fontId="7" fillId="0" borderId="0" xfId="0" applyFont="1" applyAlignment="1">
      <alignment horizontal="center"/>
    </xf>
    <xf numFmtId="0" fontId="7" fillId="0" borderId="0" xfId="0" applyFont="1" applyFill="1" applyAlignment="1"/>
    <xf numFmtId="9" fontId="9" fillId="0" borderId="0" xfId="1" applyFont="1" applyAlignment="1">
      <alignment horizontal="center"/>
    </xf>
    <xf numFmtId="10" fontId="9" fillId="0" borderId="0" xfId="1" applyNumberFormat="1" applyFont="1" applyAlignment="1">
      <alignment horizontal="center"/>
    </xf>
  </cellXfs>
  <cellStyles count="55">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Comma" xfId="4" builtinId="3"/>
    <cellStyle name="Currency" xfId="2" builtinId="4"/>
    <cellStyle name="Currency 2" xfId="49"/>
    <cellStyle name="Currency 3" xfId="52"/>
    <cellStyle name="Currency 3 2" xfId="53"/>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xfId="3" builtinId="8"/>
    <cellStyle name="Input" xfId="13" builtinId="20" customBuiltin="1"/>
    <cellStyle name="Linked Cell" xfId="16" builtinId="24" customBuiltin="1"/>
    <cellStyle name="Neutral" xfId="12" builtinId="28" customBuiltin="1"/>
    <cellStyle name="Normal" xfId="0" builtinId="0"/>
    <cellStyle name="Normal 2" xfId="46"/>
    <cellStyle name="Normal 2 2" xfId="47"/>
    <cellStyle name="Normal 3" xfId="50"/>
    <cellStyle name="Normal 3 2" xfId="54"/>
    <cellStyle name="Note" xfId="19" builtinId="10" customBuiltin="1"/>
    <cellStyle name="Output" xfId="14" builtinId="21" customBuiltin="1"/>
    <cellStyle name="Percent" xfId="1" builtinId="5"/>
    <cellStyle name="Percent 2" xfId="48"/>
    <cellStyle name="Percent 3" xfId="51"/>
    <cellStyle name="Title" xfId="5" builtinId="15" customBuiltin="1"/>
    <cellStyle name="Total" xfId="21" builtinId="25" customBuiltin="1"/>
    <cellStyle name="Warning Text" xfId="18" builtinId="11" customBuiltin="1"/>
  </cellStyles>
  <dxfs count="2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Overview'!$A$3,'0. Overview'!$A$26,'0. Overview'!$A$47,'0. Overview'!$A$69,'0. Overview'!$A$108,'0. Overview'!$A$129,'0. Overview'!$A$136,'0. Overview'!$A$157,'0. Overview'!$A$196,'0. Overview'!$A$201,'0. Overview'!$A$221)</c:f>
              <c:strCache>
                <c:ptCount val="11"/>
                <c:pt idx="0">
                  <c:v>Hunterdon</c:v>
                </c:pt>
                <c:pt idx="1">
                  <c:v>Hunterdon</c:v>
                </c:pt>
                <c:pt idx="2">
                  <c:v>Hunterdon</c:v>
                </c:pt>
                <c:pt idx="3">
                  <c:v>Hunterdon</c:v>
                </c:pt>
                <c:pt idx="4">
                  <c:v>Hunterdon </c:v>
                </c:pt>
                <c:pt idx="5">
                  <c:v>Hunterdon</c:v>
                </c:pt>
                <c:pt idx="6">
                  <c:v>Hunterdon </c:v>
                </c:pt>
                <c:pt idx="7">
                  <c:v>Hunterdon</c:v>
                </c:pt>
                <c:pt idx="8">
                  <c:v>Hunterdon</c:v>
                </c:pt>
                <c:pt idx="9">
                  <c:v>Hunterdon</c:v>
                </c:pt>
                <c:pt idx="10">
                  <c:v>Hunterdon</c:v>
                </c:pt>
              </c:strCache>
            </c:strRef>
          </c:cat>
          <c:val>
            <c:numRef>
              <c:f>('0. Overview'!$C$3,'0. Overview'!$C$26,'0. Overview'!$C$47,'0. Overview'!$C$69,'0. Overview'!$C$108,'0. Overview'!$C$129,'0. Overview'!$C$136,'0. Overview'!$C$157,'0. Overview'!$C$196,'0. Overview'!$C$201,'0. Overview'!$C$221)</c:f>
              <c:numCache>
                <c:formatCode>General</c:formatCode>
                <c:ptCount val="11"/>
                <c:pt idx="0">
                  <c:v>22</c:v>
                </c:pt>
                <c:pt idx="1">
                  <c:v>22</c:v>
                </c:pt>
                <c:pt idx="2">
                  <c:v>22</c:v>
                </c:pt>
                <c:pt idx="3">
                  <c:v>22</c:v>
                </c:pt>
                <c:pt idx="4">
                  <c:v>22</c:v>
                </c:pt>
                <c:pt idx="5">
                  <c:v>22</c:v>
                </c:pt>
                <c:pt idx="6">
                  <c:v>22</c:v>
                </c:pt>
                <c:pt idx="7">
                  <c:v>22</c:v>
                </c:pt>
                <c:pt idx="8">
                  <c:v>22</c:v>
                </c:pt>
                <c:pt idx="9">
                  <c:v>22</c:v>
                </c:pt>
                <c:pt idx="10">
                  <c:v>22</c:v>
                </c:pt>
              </c:numCache>
            </c:numRef>
          </c:val>
          <c:extLst>
            <c:ext xmlns:c16="http://schemas.microsoft.com/office/drawing/2014/chart" uri="{C3380CC4-5D6E-409C-BE32-E72D297353CC}">
              <c16:uniqueId val="{00000000-9423-47DB-AAB7-2E60F1465BE2}"/>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Overview'!$A$3,'0. Overview'!$A$26,'0. Overview'!$A$47,'0. Overview'!$A$69,'0. Overview'!$A$108,'0. Overview'!$A$129,'0. Overview'!$A$136,'0. Overview'!$A$157,'0. Overview'!$A$196,'0. Overview'!$A$201,'0. Overview'!$A$221)</c:f>
              <c:strCache>
                <c:ptCount val="11"/>
                <c:pt idx="0">
                  <c:v>Hunterdon</c:v>
                </c:pt>
                <c:pt idx="1">
                  <c:v>Hunterdon</c:v>
                </c:pt>
                <c:pt idx="2">
                  <c:v>Hunterdon</c:v>
                </c:pt>
                <c:pt idx="3">
                  <c:v>Hunterdon</c:v>
                </c:pt>
                <c:pt idx="4">
                  <c:v>Hunterdon </c:v>
                </c:pt>
                <c:pt idx="5">
                  <c:v>Hunterdon</c:v>
                </c:pt>
                <c:pt idx="6">
                  <c:v>Hunterdon </c:v>
                </c:pt>
                <c:pt idx="7">
                  <c:v>Hunterdon</c:v>
                </c:pt>
                <c:pt idx="8">
                  <c:v>Hunterdon</c:v>
                </c:pt>
                <c:pt idx="9">
                  <c:v>Hunterdon</c:v>
                </c:pt>
                <c:pt idx="10">
                  <c:v>Hunterdon</c:v>
                </c:pt>
              </c:strCache>
            </c:strRef>
          </c:cat>
          <c:val>
            <c:numRef>
              <c:f>('0. Overview'!$D$3,'0. Overview'!$D$26,'0. Overview'!$D$47,'0. Overview'!$D$69,'0. Overview'!$D$108,'0. Overview'!$D$129,'0. Overview'!$D$136,'0. Overview'!$D$157,'0. Overview'!$D$196,'0. Overview'!$D$201,'0. Overview'!$D$221)</c:f>
              <c:numCache>
                <c:formatCode>General</c:formatCode>
                <c:ptCount val="11"/>
                <c:pt idx="0">
                  <c:v>20.875</c:v>
                </c:pt>
                <c:pt idx="1">
                  <c:v>19.875</c:v>
                </c:pt>
                <c:pt idx="2">
                  <c:v>20.875</c:v>
                </c:pt>
                <c:pt idx="3">
                  <c:v>20.875</c:v>
                </c:pt>
                <c:pt idx="4">
                  <c:v>3.875</c:v>
                </c:pt>
                <c:pt idx="5">
                  <c:v>4.875</c:v>
                </c:pt>
                <c:pt idx="6">
                  <c:v>19.875</c:v>
                </c:pt>
                <c:pt idx="7">
                  <c:v>20.875</c:v>
                </c:pt>
                <c:pt idx="8">
                  <c:v>3.875</c:v>
                </c:pt>
                <c:pt idx="9">
                  <c:v>18.875</c:v>
                </c:pt>
                <c:pt idx="10">
                  <c:v>20.875</c:v>
                </c:pt>
              </c:numCache>
            </c:numRef>
          </c:val>
          <c:extLst>
            <c:ext xmlns:c16="http://schemas.microsoft.com/office/drawing/2014/chart" uri="{C3380CC4-5D6E-409C-BE32-E72D297353CC}">
              <c16:uniqueId val="{00000001-9423-47DB-AAB7-2E60F1465BE2}"/>
            </c:ext>
          </c:extLst>
        </c:ser>
        <c:ser>
          <c:idx val="3"/>
          <c:order val="2"/>
          <c:spPr>
            <a:solidFill>
              <a:schemeClr val="bg2">
                <a:lumMod val="75000"/>
              </a:schemeClr>
            </a:solidFill>
            <a:ln>
              <a:solidFill>
                <a:schemeClr val="tx1"/>
              </a:solidFill>
            </a:ln>
            <a:effectLst/>
          </c:spPr>
          <c:invertIfNegative val="0"/>
          <c:cat>
            <c:strRef>
              <c:f>('0. Overview'!$A$3,'0. Overview'!$A$26,'0. Overview'!$A$47,'0. Overview'!$A$69,'0. Overview'!$A$108,'0. Overview'!$A$129,'0. Overview'!$A$136,'0. Overview'!$A$157,'0. Overview'!$A$196,'0. Overview'!$A$201,'0. Overview'!$A$221)</c:f>
              <c:strCache>
                <c:ptCount val="11"/>
                <c:pt idx="0">
                  <c:v>Hunterdon</c:v>
                </c:pt>
                <c:pt idx="1">
                  <c:v>Hunterdon</c:v>
                </c:pt>
                <c:pt idx="2">
                  <c:v>Hunterdon</c:v>
                </c:pt>
                <c:pt idx="3">
                  <c:v>Hunterdon</c:v>
                </c:pt>
                <c:pt idx="4">
                  <c:v>Hunterdon </c:v>
                </c:pt>
                <c:pt idx="5">
                  <c:v>Hunterdon</c:v>
                </c:pt>
                <c:pt idx="6">
                  <c:v>Hunterdon </c:v>
                </c:pt>
                <c:pt idx="7">
                  <c:v>Hunterdon</c:v>
                </c:pt>
                <c:pt idx="8">
                  <c:v>Hunterdon</c:v>
                </c:pt>
                <c:pt idx="9">
                  <c:v>Hunterdon</c:v>
                </c:pt>
                <c:pt idx="10">
                  <c:v>Hunterdon</c:v>
                </c:pt>
              </c:strCache>
            </c:strRef>
          </c:cat>
          <c:val>
            <c:numRef>
              <c:f>('0. Overview'!$E$3,'0. Overview'!$E$26,'0. Overview'!$E$47,'0. Overview'!$E$69,'0. Overview'!$E$108,'0. Overview'!$E$129,'0. Overview'!$E$136,'0. Overview'!$E$157,'0. Overview'!$E$196,'0. Overview'!$E$201,'0. Overview'!$E$221)</c:f>
              <c:numCache>
                <c:formatCode>General</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extLst>
            <c:ext xmlns:c16="http://schemas.microsoft.com/office/drawing/2014/chart" uri="{C3380CC4-5D6E-409C-BE32-E72D297353CC}">
              <c16:uniqueId val="{00000002-9423-47DB-AAB7-2E60F1465BE2}"/>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Overview'!$A$247,'0. Overview'!$A$269,'0. Overview'!$A$292,'0. Overview'!$A$313,'0. Overview'!$A$336,'0. Overview'!$A$358,'0. Overview'!$A$386,'0. Overview'!$A$407,'0. Overview'!$A$429)</c:f>
              <c:strCache>
                <c:ptCount val="9"/>
                <c:pt idx="0">
                  <c:v>Hunterdon</c:v>
                </c:pt>
                <c:pt idx="1">
                  <c:v>Hunterdon</c:v>
                </c:pt>
                <c:pt idx="2">
                  <c:v>Hunterdon</c:v>
                </c:pt>
                <c:pt idx="3">
                  <c:v>Hunterdon</c:v>
                </c:pt>
                <c:pt idx="4">
                  <c:v>Hunterdon</c:v>
                </c:pt>
                <c:pt idx="5">
                  <c:v>Hunterdon</c:v>
                </c:pt>
                <c:pt idx="6">
                  <c:v>Hunterdon</c:v>
                </c:pt>
                <c:pt idx="7">
                  <c:v>Hunterdon</c:v>
                </c:pt>
                <c:pt idx="8">
                  <c:v>Hunterdon</c:v>
                </c:pt>
              </c:strCache>
            </c:strRef>
          </c:cat>
          <c:val>
            <c:numRef>
              <c:f>('0. Overview'!$C$247,'0. Overview'!$C$269,'0. Overview'!$C$292,'0. Overview'!$C$313,'0. Overview'!$C$336,'0. Overview'!$C$358,'0. Overview'!$C$386,'0. Overview'!$C$407,'0. Overview'!$C$429)</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7147-4C11-BD43-D059E7303CC2}"/>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Overview'!$A$247,'0. Overview'!$A$269,'0. Overview'!$A$292,'0. Overview'!$A$313,'0. Overview'!$A$336,'0. Overview'!$A$358,'0. Overview'!$A$386,'0. Overview'!$A$407,'0. Overview'!$A$429)</c:f>
              <c:strCache>
                <c:ptCount val="9"/>
                <c:pt idx="0">
                  <c:v>Hunterdon</c:v>
                </c:pt>
                <c:pt idx="1">
                  <c:v>Hunterdon</c:v>
                </c:pt>
                <c:pt idx="2">
                  <c:v>Hunterdon</c:v>
                </c:pt>
                <c:pt idx="3">
                  <c:v>Hunterdon</c:v>
                </c:pt>
                <c:pt idx="4">
                  <c:v>Hunterdon</c:v>
                </c:pt>
                <c:pt idx="5">
                  <c:v>Hunterdon</c:v>
                </c:pt>
                <c:pt idx="6">
                  <c:v>Hunterdon</c:v>
                </c:pt>
                <c:pt idx="7">
                  <c:v>Hunterdon</c:v>
                </c:pt>
                <c:pt idx="8">
                  <c:v>Hunterdon</c:v>
                </c:pt>
              </c:strCache>
            </c:strRef>
          </c:cat>
          <c:val>
            <c:numRef>
              <c:f>('0. Overview'!$D$247,'0. Overview'!$D$269,'0. Overview'!$D$292,'0. Overview'!$D$313,'0. Overview'!$D$336,'0. Overview'!$D$358,'0. Overview'!$D$386,'0. Overview'!$D$407,'0. Overview'!$D$429)</c:f>
              <c:numCache>
                <c:formatCode>General</c:formatCode>
                <c:ptCount val="9"/>
                <c:pt idx="0">
                  <c:v>20.875</c:v>
                </c:pt>
                <c:pt idx="1">
                  <c:v>20.875</c:v>
                </c:pt>
                <c:pt idx="2">
                  <c:v>19.875</c:v>
                </c:pt>
                <c:pt idx="3">
                  <c:v>20.875</c:v>
                </c:pt>
                <c:pt idx="4">
                  <c:v>20.875</c:v>
                </c:pt>
                <c:pt idx="5">
                  <c:v>20.875</c:v>
                </c:pt>
                <c:pt idx="6">
                  <c:v>14.875</c:v>
                </c:pt>
                <c:pt idx="7">
                  <c:v>17.875</c:v>
                </c:pt>
                <c:pt idx="8">
                  <c:v>17.875</c:v>
                </c:pt>
              </c:numCache>
            </c:numRef>
          </c:val>
          <c:extLst>
            <c:ext xmlns:c16="http://schemas.microsoft.com/office/drawing/2014/chart" uri="{C3380CC4-5D6E-409C-BE32-E72D297353CC}">
              <c16:uniqueId val="{00000001-7147-4C11-BD43-D059E7303CC2}"/>
            </c:ext>
          </c:extLst>
        </c:ser>
        <c:ser>
          <c:idx val="3"/>
          <c:order val="2"/>
          <c:spPr>
            <a:solidFill>
              <a:schemeClr val="bg2">
                <a:lumMod val="75000"/>
              </a:schemeClr>
            </a:solidFill>
            <a:ln>
              <a:solidFill>
                <a:schemeClr val="tx1"/>
              </a:solidFill>
            </a:ln>
            <a:effectLst/>
          </c:spPr>
          <c:invertIfNegative val="0"/>
          <c:cat>
            <c:strRef>
              <c:f>('0. Overview'!$A$247,'0. Overview'!$A$269,'0. Overview'!$A$292,'0. Overview'!$A$313,'0. Overview'!$A$336,'0. Overview'!$A$358,'0. Overview'!$A$386,'0. Overview'!$A$407,'0. Overview'!$A$429)</c:f>
              <c:strCache>
                <c:ptCount val="9"/>
                <c:pt idx="0">
                  <c:v>Hunterdon</c:v>
                </c:pt>
                <c:pt idx="1">
                  <c:v>Hunterdon</c:v>
                </c:pt>
                <c:pt idx="2">
                  <c:v>Hunterdon</c:v>
                </c:pt>
                <c:pt idx="3">
                  <c:v>Hunterdon</c:v>
                </c:pt>
                <c:pt idx="4">
                  <c:v>Hunterdon</c:v>
                </c:pt>
                <c:pt idx="5">
                  <c:v>Hunterdon</c:v>
                </c:pt>
                <c:pt idx="6">
                  <c:v>Hunterdon</c:v>
                </c:pt>
                <c:pt idx="7">
                  <c:v>Hunterdon</c:v>
                </c:pt>
                <c:pt idx="8">
                  <c:v>Hunterdon</c:v>
                </c:pt>
              </c:strCache>
            </c:strRef>
          </c:cat>
          <c:val>
            <c:numRef>
              <c:f>('0. Overview'!$E$247,'0. Overview'!$E$269,'0. Overview'!$E$292,'0. Overview'!$E$313,'0. Overview'!$E$336,'0. Overview'!$E$358,'0. Overview'!$E$386,'0. Overview'!$E$407,'0. Overview'!$E$429)</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7147-4C11-BD43-D059E7303CC2}"/>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6350</xdr:colOff>
      <xdr:row>1</xdr:row>
      <xdr:rowOff>330200</xdr:rowOff>
    </xdr:from>
    <xdr:to>
      <xdr:col>16</xdr:col>
      <xdr:colOff>53975</xdr:colOff>
      <xdr:row>32</xdr:row>
      <xdr:rowOff>90488</xdr:rowOff>
    </xdr:to>
    <xdr:graphicFrame macro="">
      <xdr:nvGraphicFramePr>
        <xdr:cNvPr id="2"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514350</xdr:colOff>
      <xdr:row>224</xdr:row>
      <xdr:rowOff>9525</xdr:rowOff>
    </xdr:from>
    <xdr:to>
      <xdr:col>20</xdr:col>
      <xdr:colOff>319088</xdr:colOff>
      <xdr:row>250</xdr:row>
      <xdr:rowOff>166687</xdr:rowOff>
    </xdr:to>
    <xdr:graphicFrame macro="">
      <xdr:nvGraphicFramePr>
        <xdr:cNvPr id="3"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workbookViewId="0">
      <selection activeCell="A4" sqref="A4"/>
    </sheetView>
  </sheetViews>
  <sheetFormatPr defaultRowHeight="14.5"/>
  <cols>
    <col min="2" max="2" width="9.453125" bestFit="1" customWidth="1"/>
    <col min="3" max="3" width="4.7265625" bestFit="1" customWidth="1"/>
  </cols>
  <sheetData>
    <row r="1" spans="1:1">
      <c r="A1" s="8" t="s">
        <v>0</v>
      </c>
    </row>
    <row r="2" spans="1:1">
      <c r="A2" s="173" t="str">
        <f>'0. Overview'!A1</f>
        <v>0.1 Hunterdon County Basic Needs Overview</v>
      </c>
    </row>
    <row r="3" spans="1:1">
      <c r="A3" s="173" t="str">
        <f>'0. Overview'!A244</f>
        <v>0.2 Hunterdon County Service Needs Overview</v>
      </c>
    </row>
    <row r="5" spans="1:1">
      <c r="A5" s="8" t="s">
        <v>1</v>
      </c>
    </row>
    <row r="6" spans="1:1">
      <c r="A6" s="173" t="str">
        <f>'1. Demographics'!A1:I1</f>
        <v>1.1. NJ counties race/ethnicity (percentage), 2019</v>
      </c>
    </row>
    <row r="7" spans="1:1">
      <c r="A7" s="173" t="str">
        <f>'1. Demographics'!31:31</f>
        <v>1.2 Racial/ ethnic demographics (%) over time, in county</v>
      </c>
    </row>
    <row r="8" spans="1:1">
      <c r="A8" s="173" t="str">
        <f>'1. Demographics'!44:44</f>
        <v>1.3. Hunterdon county municipalities race/ethnicity (percentage), 2019</v>
      </c>
    </row>
    <row r="9" spans="1:1">
      <c r="A9" s="173" t="str">
        <f>'1. Demographics'!124:124</f>
        <v>1.4. Population (%) foreign-born in NJ (by county)</v>
      </c>
    </row>
    <row r="10" spans="1:1">
      <c r="A10" s="173" t="str">
        <f>'1. Demographics'!153:153</f>
        <v>1.5 Population (%)  foreign born over time, in county</v>
      </c>
    </row>
    <row r="11" spans="1:1">
      <c r="A11" s="173" t="str">
        <f>'1. Demographics'!165:165</f>
        <v>1.6. Population (%) foreign-born by municipality</v>
      </c>
    </row>
    <row r="12" spans="1:1">
      <c r="A12" s="173" t="str">
        <f>'1. Demographics'!242:242</f>
        <v>1.7. NJ county language demographics (percentage), 2019</v>
      </c>
    </row>
    <row r="13" spans="1:1">
      <c r="A13" s="173" t="str">
        <f>'1. Demographics'!271:271</f>
        <v>1.8 Population (%) English only speakers over time, in county</v>
      </c>
    </row>
    <row r="14" spans="1:1">
      <c r="A14" s="173" t="str">
        <f>'1. Demographics'!283:283</f>
        <v xml:space="preserve">1.9. Illustration of English-only speakers (%) variation by municipality </v>
      </c>
    </row>
    <row r="15" spans="1:1">
      <c r="A15" s="173" t="str">
        <f>'1. Demographics'!363:363</f>
        <v>1.10. Total children in each county under the age of 18</v>
      </c>
    </row>
    <row r="16" spans="1:1">
      <c r="A16" s="173" t="str">
        <f>'1. Demographics'!395:395</f>
        <v>1.11. Children (#) per age category in NJ by county</v>
      </c>
    </row>
    <row r="17" spans="1:1">
      <c r="A17" s="173" t="str">
        <f>'1. Demographics'!425:425</f>
        <v>1.12. Children (#), by municipality</v>
      </c>
    </row>
    <row r="18" spans="1:1">
      <c r="A18" s="173" t="str">
        <f>'1. Demographics'!452:452</f>
        <v>1.13. Children served by CP&amp;P</v>
      </c>
    </row>
    <row r="19" spans="1:1">
      <c r="A19" s="173" t="str">
        <f>'1. Demographics'!484:484</f>
        <v>1.14 Children (#) in CP&amp;P out-of-home placement – kin and non-kin, in county</v>
      </c>
    </row>
    <row r="21" spans="1:1">
      <c r="A21" s="8" t="s">
        <v>2</v>
      </c>
    </row>
    <row r="22" spans="1:1">
      <c r="A22" s="173" t="str">
        <f>'2. Poverty'!1:1</f>
        <v>2.1. NJ county poverty rate of families with children &lt;18 (in the past 12 months), 2019</v>
      </c>
    </row>
    <row r="23" spans="1:1">
      <c r="A23" s="173" t="str">
        <f>'2. Poverty'!31:31</f>
        <v>2.2 Families (%) with children under the age of 18 living in poverty over time, in county</v>
      </c>
    </row>
    <row r="24" spans="1:1">
      <c r="A24" s="173" t="str">
        <f>'2. Poverty'!43:43</f>
        <v>2.3. Hunterdon county municipality poverty rate of families with children &lt; 18  (in the past 12 months), 2019</v>
      </c>
    </row>
    <row r="26" spans="1:1">
      <c r="A26" s="8" t="s">
        <v>3</v>
      </c>
    </row>
    <row r="27" spans="1:1">
      <c r="A27" s="173" t="str">
        <f>'3. Cost of Living'!1:1</f>
        <v xml:space="preserve">3.1. Monthly cost of living estimates ($) for NJ counties </v>
      </c>
    </row>
    <row r="28" spans="1:1">
      <c r="A28" s="173" t="str">
        <f>'3. Cost of Living'!29:29</f>
        <v>3.2 Annual cost of living estimates ($) in NJ (by county)</v>
      </c>
    </row>
    <row r="30" spans="1:1">
      <c r="A30" s="8" t="s">
        <v>4</v>
      </c>
    </row>
    <row r="31" spans="1:1">
      <c r="A31" s="173" t="str">
        <f>'4. Income'!1:1</f>
        <v>4.1. NJ counties median household income, 2019</v>
      </c>
    </row>
    <row r="32" spans="1:1">
      <c r="A32" s="173" t="str">
        <f>'4. Income'!31:31</f>
        <v>4.2 Median household income ($) over time, in county</v>
      </c>
    </row>
    <row r="33" spans="1:1">
      <c r="A33" s="173" t="str">
        <f>'4. Income'!43:43</f>
        <v>4.3. Hunterdon county municipalities median household income, 2019</v>
      </c>
    </row>
    <row r="35" spans="1:1">
      <c r="A35" s="8" t="s">
        <v>5</v>
      </c>
    </row>
    <row r="36" spans="1:1">
      <c r="A36" s="173" t="str">
        <f>'5. Housing'!1:1</f>
        <v>5.1. Households (%) with severe cost burden for housing (by county)</v>
      </c>
    </row>
    <row r="37" spans="1:1">
      <c r="A37" s="173" t="str">
        <f>'5. Housing'!31:31</f>
        <v>5.2 Households (%) with severe housing problems* over time, in county</v>
      </c>
    </row>
    <row r="39" spans="1:1">
      <c r="A39" s="8" t="s">
        <v>6</v>
      </c>
    </row>
    <row r="40" spans="1:1" s="173" customFormat="1">
      <c r="A40" s="173" t="str">
        <f>'6. Food &amp; Nutrition'!A1</f>
        <v>6.1 Food Insecurity (%) across counties, 2018</v>
      </c>
    </row>
    <row r="41" spans="1:1">
      <c r="A41" s="173" t="str">
        <f>'6. Food &amp; Nutrition'!37:37</f>
        <v>6.2 Individuals (#) enrolled in WIC nutrition program, in county</v>
      </c>
    </row>
    <row r="42" spans="1:1">
      <c r="A42" s="173" t="str">
        <f>'6. Food &amp; Nutrition'!66:66</f>
        <v>6.3 Children (#) receiving free or reduced lunch, in county</v>
      </c>
    </row>
    <row r="43" spans="1:1">
      <c r="A43" s="173" t="str">
        <f>'6. Food &amp; Nutrition'!95:95</f>
        <v xml:space="preserve">6.4 Children (#) receiving NJ SNAP supplemental nutritional assistance, in county </v>
      </c>
    </row>
    <row r="45" spans="1:1">
      <c r="A45" s="8" t="s">
        <v>7</v>
      </c>
    </row>
    <row r="46" spans="1:1">
      <c r="A46" s="173" t="str">
        <f>'7. Child Care'!1:1</f>
        <v>7.1. Median monthly child care cost of center-based care by age of child​</v>
      </c>
    </row>
    <row r="47" spans="1:1">
      <c r="A47" s="173" t="str">
        <f>'7. Child Care'!36:36</f>
        <v>7.2. Median monthly child care cost of center-based care by age of child compared with median household income, by county</v>
      </c>
    </row>
    <row r="49" spans="1:1">
      <c r="A49" s="8" t="s">
        <v>8</v>
      </c>
    </row>
    <row r="50" spans="1:1">
      <c r="A50" s="173" t="str">
        <f>'8. Transportation &amp; Commute'!1:1</f>
        <v>8.1 Average commute (minutes) in NJ (by county)</v>
      </c>
    </row>
    <row r="51" spans="1:1">
      <c r="A51" s="173" t="str">
        <f>'8. Transportation &amp; Commute'!31:31</f>
        <v>8.2 Average commute (minutes) over time, in county</v>
      </c>
    </row>
    <row r="52" spans="1:1">
      <c r="A52" s="173" t="str">
        <f>'8. Transportation &amp; Commute'!43:43</f>
        <v>8.3 Average commute (minutes) by municipality</v>
      </c>
    </row>
    <row r="53" spans="1:1">
      <c r="A53" s="173" t="str">
        <f>'8. Transportation &amp; Commute'!120:120</f>
        <v>8.4. Cost of transportation as a % of income in NJ counties, 2017</v>
      </c>
    </row>
    <row r="54" spans="1:1">
      <c r="A54" s="173" t="str">
        <f>'8. Transportation &amp; Commute'!149:149</f>
        <v>8.5. Annual Total Auto Cost ($) across NJ counties, 2020</v>
      </c>
    </row>
    <row r="56" spans="1:1">
      <c r="A56" s="8" t="s">
        <v>9</v>
      </c>
    </row>
    <row r="57" spans="1:1">
      <c r="A57" s="173" t="str">
        <f>'9. Health Ins. &amp; Health Care'!1:1</f>
        <v>9.1. Proportion of NJ county minors with no health insurance coverage, 2019</v>
      </c>
    </row>
    <row r="58" spans="1:1">
      <c r="A58" s="173" t="str">
        <f>'9. Health Ins. &amp; Health Care'!32:32</f>
        <v>9.2 Children without health insurance (%) over time, in county</v>
      </c>
    </row>
    <row r="59" spans="1:1">
      <c r="A59" s="173" t="str">
        <f>'9. Health Ins. &amp; Health Care'!45:45</f>
        <v>9.3. Proportion of Hunterdon county municipality minors with no health insurance coverage, 2019</v>
      </c>
    </row>
    <row r="60" spans="1:1">
      <c r="A60" s="173" t="str">
        <f>'9. Health Ins. &amp; Health Care'!124:124</f>
        <v>9.4 NJ Family Care Medicaid Participation, by County, September 2019</v>
      </c>
    </row>
    <row r="61" spans="1:1">
      <c r="A61" s="173" t="str">
        <f>'9. Health Ins. &amp; Health Care'!153:153</f>
        <v>9.5 Percentage of Children Meeting All Immunization Requirements by Grade Type and County, NJ, 2019-2020.</v>
      </c>
    </row>
    <row r="62" spans="1:1">
      <c r="A62" s="173" t="str">
        <f>'9. Health Ins. &amp; Health Care'!184:184</f>
        <v>9.6 County immunization rates (%) (all grade types), in county</v>
      </c>
    </row>
    <row r="63" spans="1:1">
      <c r="A63" s="173" t="str">
        <f>'9. Health Ins. &amp; Health Care'!199:199</f>
        <v>9.7 Reports of late or lack of prenatal care, by County, 2018-2019</v>
      </c>
    </row>
    <row r="64" spans="1:1">
      <c r="A64" s="173" t="str">
        <f>'9. Health Ins. &amp; Health Care'!231:231</f>
        <v>9.8 Late or lack of prenatal care reports (#) over time, in county</v>
      </c>
    </row>
    <row r="66" spans="1:1">
      <c r="A66" s="8" t="s">
        <v>10</v>
      </c>
    </row>
    <row r="67" spans="1:1">
      <c r="A67" s="173" t="str">
        <f>'10. Employment'!1:1</f>
        <v>10.1. NJ county average weekly wage ($) by quarter, 2019</v>
      </c>
    </row>
    <row r="68" spans="1:1">
      <c r="A68" s="173" t="str">
        <f>'10. Employment'!31:31</f>
        <v>10.2. Hunterdon county average weekly wage by quarter, 2017-2019</v>
      </c>
    </row>
    <row r="69" spans="1:1">
      <c r="A69" s="173" t="str">
        <f>'10. Employment'!43:43</f>
        <v xml:space="preserve">10.3. County level unemployment rates, October 2019-September 2020 (unadjusted) </v>
      </c>
    </row>
    <row r="70" spans="1:1" s="173" customFormat="1">
      <c r="A70" s="173" t="str">
        <f>'10. Employment'!A74</f>
        <v>10.4 Median unemployment rates, Octiber 2019-Septrmber 2020, across counties</v>
      </c>
    </row>
    <row r="71" spans="1:1">
      <c r="A71" s="173" t="str">
        <f>'10. Employment'!105:105</f>
        <v>10.5. NJ counties median Income by Sex, 2019</v>
      </c>
    </row>
    <row r="72" spans="1:1">
      <c r="A72" t="str">
        <f>'10. Employment'!A135:I135</f>
        <v xml:space="preserve">10.6 Median income ($) by sex: national, state, and county comparison </v>
      </c>
    </row>
    <row r="73" spans="1:1">
      <c r="A73" s="173" t="str">
        <f>'10. Employment'!147:147</f>
        <v>10.7 Median income ($) by sex over time, in county</v>
      </c>
    </row>
    <row r="74" spans="1:1">
      <c r="A74" s="173" t="str">
        <f>'10. Employment'!162:162</f>
        <v>10.8 Hunterdon county municipalities median Income by Sex, 2019</v>
      </c>
    </row>
    <row r="75" spans="1:1" s="100" customFormat="1">
      <c r="A75"/>
    </row>
    <row r="76" spans="1:1" s="100" customFormat="1">
      <c r="A76" s="8" t="s">
        <v>595</v>
      </c>
    </row>
    <row r="77" spans="1:1" s="100" customFormat="1">
      <c r="A77" s="100" t="str">
        <f>'11. Community Safety'!1:1</f>
        <v>11.1. Violent Crimes (#) and the Crime Rate (per 1,000), 2019</v>
      </c>
    </row>
    <row r="78" spans="1:1" s="100" customFormat="1">
      <c r="A78" s="100" t="str">
        <f>'11. Community Safety'!34:34</f>
        <v>11.2 Crimes by type (#) in county</v>
      </c>
    </row>
    <row r="79" spans="1:1" s="100" customFormat="1">
      <c r="A79" s="100" t="str">
        <f>'11. Community Safety'!58:58</f>
        <v xml:space="preserve">11.3. NJ county juvenile arrest rates, 2016 </v>
      </c>
    </row>
    <row r="80" spans="1:1" s="100" customFormat="1">
      <c r="A80" s="100" t="str">
        <f>'11. Community Safety'!87:87</f>
        <v>11.4. Hunterdon county juvenile arrest rate, 2012-2016</v>
      </c>
    </row>
    <row r="81" spans="1:1" s="100" customFormat="1">
      <c r="A81" s="100" t="str">
        <f>'11. Community Safety'!100:100</f>
        <v>11.5: Crime guns recovered (#) in NJ (by county), October 2020</v>
      </c>
    </row>
    <row r="82" spans="1:1">
      <c r="A82" s="100" t="str">
        <f>'11. Community Safety'!128:128</f>
        <v>11.6: Crime guns recovered (#) November 2019-October 2020, in county</v>
      </c>
    </row>
    <row r="83" spans="1:1">
      <c r="A83" s="100" t="str">
        <f>'11. Community Safety'!147:147</f>
        <v>11.7  Homicide rates (deaths per 100K) by racial/ethnic group, in county</v>
      </c>
    </row>
    <row r="84" spans="1:1">
      <c r="A84" s="8"/>
    </row>
    <row r="85" spans="1:1">
      <c r="A85" s="8" t="s">
        <v>11</v>
      </c>
    </row>
    <row r="86" spans="1:1">
      <c r="A86" s="100" t="str">
        <f>'12. Domestic Violence'!1:1</f>
        <v>12.1. NJ county domestic violence incidents, 2019</v>
      </c>
    </row>
    <row r="87" spans="1:1">
      <c r="A87" s="100" t="str">
        <f>'12. Domestic Violence'!30:30</f>
        <v>12.2 Domestic violence incidents (# reported) over time, in county</v>
      </c>
    </row>
    <row r="88" spans="1:1">
      <c r="A88" s="100" t="str">
        <f>'12. Domestic Violence'!42:42</f>
        <v>12.3. Domestic violence incidents by Atlantic county municipality, 2013-2019</v>
      </c>
    </row>
    <row r="89" spans="1:1">
      <c r="A89" s="100" t="str">
        <f>'12. Domestic Violence'!119:119</f>
        <v>12.4. Domestic violence offenses by type (#) in New Jersey, 2019</v>
      </c>
    </row>
    <row r="90" spans="1:1" s="173" customFormat="1">
      <c r="A90" s="100" t="str">
        <f>'12. Domestic Violence'!148:148</f>
        <v>12.5. Domestic violence offenses by type (#) in County, 2019</v>
      </c>
    </row>
    <row r="91" spans="1:1">
      <c r="A91" s="100"/>
    </row>
    <row r="92" spans="1:1">
      <c r="A92" s="8" t="s">
        <v>601</v>
      </c>
    </row>
    <row r="93" spans="1:1">
      <c r="A93" s="100" t="str">
        <f>'13. Substance Use Disorder'!1:1</f>
        <v>13.1. NJ counties suspected opioid overdose deaths and % change, 2018-2019</v>
      </c>
    </row>
    <row r="94" spans="1:1">
      <c r="A94" s="100" t="str">
        <f>'13. Substance Use Disorder'!31:31</f>
        <v>13.2 Number of (#) suspected opioid deaths over time, in county</v>
      </c>
    </row>
    <row r="95" spans="1:1">
      <c r="A95" s="100" t="str">
        <f>'13. Substance Use Disorder'!43:43</f>
        <v>13.3. Change in Population for every one overdose death, 2017-2018</v>
      </c>
    </row>
    <row r="96" spans="1:1">
      <c r="A96" s="100" t="str">
        <f>'13. Substance Use Disorder'!73:73</f>
        <v>13.4 Population for every 1 overdose death over time, in county</v>
      </c>
    </row>
    <row r="97" spans="1:8">
      <c r="A97" s="100" t="str">
        <f>'13. Substance Use Disorder'!85:85</f>
        <v>13.5. Proportion of substances (percentage) identified at substance abuse treatment center admissions across NJ counties, 2018</v>
      </c>
    </row>
    <row r="98" spans="1:8">
      <c r="A98" s="100"/>
    </row>
    <row r="99" spans="1:8">
      <c r="A99" s="8" t="s">
        <v>12</v>
      </c>
    </row>
    <row r="100" spans="1:8">
      <c r="A100" s="173" t="str">
        <f>'14. Mental Health Services'!1:1</f>
        <v>14.1. Hunterdon county mental health services (programs), 2017</v>
      </c>
    </row>
    <row r="101" spans="1:8">
      <c r="A101" s="173" t="str">
        <f>'14. Mental Health Services'!29:29</f>
        <v>14.2. NJ county age adjusted frequency of mental health distress, 2017</v>
      </c>
    </row>
    <row r="102" spans="1:8">
      <c r="A102" s="173" t="str">
        <f>'14. Mental Health Services'!57:57</f>
        <v>14.3 Frequency (%) of mental health distress over time – age adjusted, in county</v>
      </c>
    </row>
    <row r="103" spans="1:8">
      <c r="A103" s="173" t="str">
        <f>'14. Mental Health Services'!69:69</f>
        <v>14.4. Frequency (%) of mental health distress by race/ethnicity – age adjusted, in county</v>
      </c>
    </row>
    <row r="104" spans="1:8">
      <c r="A104" t="str">
        <f>'14. Mental Health Services'!A81:I81</f>
        <v>14.5 Frequency (%) of mental health distress by sex – age adjusted, in county</v>
      </c>
    </row>
    <row r="105" spans="1:8">
      <c r="A105" s="173" t="str">
        <f>'14. Mental Health Services'!90:90</f>
        <v>14.6. NJ county age adjusted prevalence of diagnosed depression, 2017</v>
      </c>
    </row>
    <row r="106" spans="1:8">
      <c r="A106" s="173" t="str">
        <f>'14. Mental Health Services'!118:118</f>
        <v>14.7 Frequency (%) of depression over time, in county</v>
      </c>
    </row>
    <row r="107" spans="1:8" s="173" customFormat="1">
      <c r="A107" s="173" t="str">
        <f>'14. Mental Health Services'!130:130</f>
        <v>14.8. Diagnosed depression by race/ethnicity, in county</v>
      </c>
      <c r="B107"/>
      <c r="C107"/>
      <c r="D107"/>
      <c r="E107"/>
      <c r="F107"/>
      <c r="G107"/>
      <c r="H107"/>
    </row>
    <row r="108" spans="1:8" s="173" customFormat="1">
      <c r="A108" s="173" t="str">
        <f>'14. Mental Health Services'!A143:I143</f>
        <v>14.9 Diagnosed depression by sex, in county</v>
      </c>
    </row>
    <row r="110" spans="1:8">
      <c r="A110" s="8" t="s">
        <v>390</v>
      </c>
    </row>
    <row r="111" spans="1:8">
      <c r="A111" s="173" t="str">
        <f>'15. Education'!1:1</f>
        <v>15.1 Children enrolled in special education services, by County, 2018-2019</v>
      </c>
    </row>
    <row r="112" spans="1:8">
      <c r="A112" s="173" t="str">
        <f>'15. Education'!33:33</f>
        <v>15.2 Children Receiving Early Intervention Services, by County, 2018-2019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7"/>
  <sheetViews>
    <sheetView zoomScale="90" zoomScaleNormal="90" workbookViewId="0">
      <selection activeCell="D175" sqref="D175"/>
    </sheetView>
  </sheetViews>
  <sheetFormatPr defaultRowHeight="14.5"/>
  <cols>
    <col min="1" max="1" width="15.7265625" customWidth="1"/>
    <col min="2" max="2" width="15.1796875" customWidth="1"/>
    <col min="3" max="3" width="11.1796875" customWidth="1"/>
    <col min="4" max="4" width="12.1796875" bestFit="1" customWidth="1"/>
    <col min="5" max="5" width="10.1796875" customWidth="1"/>
    <col min="6" max="6" width="12.1796875" customWidth="1"/>
  </cols>
  <sheetData>
    <row r="1" spans="1:20" s="76" customFormat="1">
      <c r="A1" s="619" t="s">
        <v>329</v>
      </c>
      <c r="B1" s="619"/>
      <c r="C1" s="619"/>
      <c r="D1" s="619"/>
      <c r="E1" s="619"/>
      <c r="F1" s="619"/>
      <c r="G1" s="619"/>
      <c r="H1" s="619"/>
      <c r="I1" s="619"/>
    </row>
    <row r="2" spans="1:20">
      <c r="A2" s="173"/>
      <c r="B2" s="173"/>
      <c r="C2" s="173"/>
      <c r="D2" s="173"/>
      <c r="E2" s="173"/>
      <c r="F2" s="173"/>
      <c r="G2" s="173"/>
      <c r="H2" s="173"/>
      <c r="I2" s="173"/>
      <c r="J2" s="6"/>
      <c r="K2" s="6"/>
      <c r="L2" s="7"/>
      <c r="M2" s="7"/>
      <c r="N2" s="7"/>
      <c r="O2" s="7"/>
      <c r="P2" s="6"/>
      <c r="Q2" s="6"/>
      <c r="R2" s="6"/>
      <c r="S2" s="6"/>
      <c r="T2" s="6"/>
    </row>
    <row r="3" spans="1:20" ht="43.5">
      <c r="A3" s="173"/>
      <c r="B3" s="388"/>
      <c r="C3" s="389" t="s">
        <v>127</v>
      </c>
      <c r="D3" s="389" t="s">
        <v>128</v>
      </c>
      <c r="E3" s="389" t="s">
        <v>129</v>
      </c>
      <c r="F3" s="390" t="s">
        <v>70</v>
      </c>
      <c r="G3" s="390" t="s">
        <v>542</v>
      </c>
      <c r="H3" s="390" t="s">
        <v>543</v>
      </c>
      <c r="I3" s="173"/>
      <c r="J3" s="173"/>
      <c r="K3" s="173"/>
      <c r="L3" s="13"/>
      <c r="M3" s="13"/>
      <c r="N3" s="13"/>
      <c r="O3" s="13"/>
      <c r="P3" s="173"/>
      <c r="Q3" s="173"/>
      <c r="R3" s="173"/>
      <c r="S3" s="173"/>
      <c r="T3" s="173"/>
    </row>
    <row r="4" spans="1:20">
      <c r="A4" s="173"/>
      <c r="B4" s="391" t="s">
        <v>21</v>
      </c>
      <c r="C4" s="391">
        <v>37.9</v>
      </c>
      <c r="D4" s="391">
        <v>1.8</v>
      </c>
      <c r="E4" s="392">
        <f t="shared" ref="E4:E26" si="0">C4-H4</f>
        <v>4.7999999999999972</v>
      </c>
      <c r="F4" s="393"/>
      <c r="G4" s="393">
        <v>27.6</v>
      </c>
      <c r="H4" s="393">
        <v>33.1</v>
      </c>
      <c r="I4" s="173"/>
      <c r="J4" s="173"/>
      <c r="K4" s="173"/>
      <c r="L4" s="13"/>
      <c r="M4" s="13"/>
      <c r="N4" s="13"/>
      <c r="O4" s="13"/>
      <c r="P4" s="173"/>
      <c r="Q4" s="173"/>
      <c r="R4" s="173"/>
      <c r="S4" s="173"/>
      <c r="T4" s="173"/>
    </row>
    <row r="5" spans="1:20">
      <c r="A5" s="173"/>
      <c r="B5" s="391" t="s">
        <v>27</v>
      </c>
      <c r="C5" s="391">
        <v>37.200000000000003</v>
      </c>
      <c r="D5" s="391">
        <v>2.4</v>
      </c>
      <c r="E5" s="392">
        <f t="shared" si="0"/>
        <v>4.1000000000000014</v>
      </c>
      <c r="F5" s="393"/>
      <c r="G5" s="393">
        <v>27.6</v>
      </c>
      <c r="H5" s="393">
        <v>33.1</v>
      </c>
      <c r="I5" s="173"/>
      <c r="J5" s="173"/>
      <c r="K5" s="173"/>
      <c r="L5" s="13"/>
      <c r="M5" s="13"/>
      <c r="N5" s="13"/>
      <c r="O5" s="13"/>
      <c r="P5" s="173"/>
      <c r="Q5" s="173"/>
      <c r="R5" s="173"/>
      <c r="S5" s="173"/>
      <c r="T5" s="173"/>
    </row>
    <row r="6" spans="1:20">
      <c r="A6" s="173"/>
      <c r="B6" s="391" t="s">
        <v>36</v>
      </c>
      <c r="C6" s="391">
        <v>36.9</v>
      </c>
      <c r="D6" s="391">
        <v>0.8</v>
      </c>
      <c r="E6" s="392">
        <f t="shared" si="0"/>
        <v>3.7999999999999972</v>
      </c>
      <c r="F6" s="388"/>
      <c r="G6" s="393">
        <v>27.6</v>
      </c>
      <c r="H6" s="393">
        <v>33.1</v>
      </c>
      <c r="I6" s="173"/>
      <c r="J6" s="173"/>
      <c r="K6" s="173"/>
      <c r="L6" s="13"/>
      <c r="M6" s="13"/>
      <c r="N6" s="13"/>
      <c r="O6" s="13"/>
      <c r="P6" s="173"/>
      <c r="Q6" s="173"/>
      <c r="R6" s="173"/>
      <c r="S6" s="173"/>
      <c r="T6" s="173"/>
    </row>
    <row r="7" spans="1:20" s="328" customFormat="1">
      <c r="B7" s="387" t="s">
        <v>118</v>
      </c>
      <c r="D7" s="387">
        <v>2.2000000000000002</v>
      </c>
      <c r="E7" s="374">
        <f>F7-H7</f>
        <v>3.5</v>
      </c>
      <c r="F7" s="387">
        <v>36.6</v>
      </c>
      <c r="G7" s="593">
        <v>27.6</v>
      </c>
      <c r="H7" s="593">
        <v>33.1</v>
      </c>
      <c r="L7" s="203"/>
      <c r="M7" s="203"/>
      <c r="N7" s="203"/>
      <c r="O7" s="203"/>
    </row>
    <row r="8" spans="1:20">
      <c r="A8" s="173"/>
      <c r="B8" s="391" t="s">
        <v>24</v>
      </c>
      <c r="C8" s="391">
        <v>36.200000000000003</v>
      </c>
      <c r="D8" s="391">
        <v>1</v>
      </c>
      <c r="E8" s="392">
        <f t="shared" si="0"/>
        <v>3.1000000000000014</v>
      </c>
      <c r="F8" s="393"/>
      <c r="G8" s="393">
        <v>27.6</v>
      </c>
      <c r="H8" s="393">
        <v>33.1</v>
      </c>
      <c r="I8" s="173"/>
      <c r="J8" s="173"/>
      <c r="K8" s="173"/>
      <c r="L8" s="13"/>
      <c r="M8" s="13"/>
      <c r="N8" s="13"/>
      <c r="O8" s="13"/>
      <c r="P8" s="173"/>
      <c r="Q8" s="173"/>
      <c r="R8" s="173"/>
      <c r="S8" s="173"/>
      <c r="T8" s="173"/>
    </row>
    <row r="9" spans="1:20">
      <c r="A9" s="173"/>
      <c r="B9" s="391" t="s">
        <v>33</v>
      </c>
      <c r="C9" s="391">
        <v>36.1</v>
      </c>
      <c r="D9" s="391">
        <v>0.9</v>
      </c>
      <c r="E9" s="392">
        <f t="shared" si="0"/>
        <v>3</v>
      </c>
      <c r="F9" s="388"/>
      <c r="G9" s="393">
        <v>27.6</v>
      </c>
      <c r="H9" s="393">
        <v>33.1</v>
      </c>
      <c r="I9" s="173"/>
      <c r="J9" s="173"/>
      <c r="K9" s="173"/>
      <c r="L9" s="13"/>
      <c r="M9" s="13"/>
      <c r="N9" s="13"/>
      <c r="O9" s="13"/>
      <c r="P9" s="173"/>
      <c r="Q9" s="173"/>
      <c r="R9" s="173"/>
      <c r="S9" s="173"/>
      <c r="T9" s="173"/>
    </row>
    <row r="10" spans="1:20">
      <c r="A10" s="173"/>
      <c r="B10" s="391" t="s">
        <v>25</v>
      </c>
      <c r="C10" s="391">
        <v>34.9</v>
      </c>
      <c r="D10" s="391">
        <v>0.8</v>
      </c>
      <c r="E10" s="392">
        <f t="shared" si="0"/>
        <v>1.7999999999999972</v>
      </c>
      <c r="F10" s="393"/>
      <c r="G10" s="393">
        <v>27.6</v>
      </c>
      <c r="H10" s="393">
        <v>33.1</v>
      </c>
      <c r="I10" s="173"/>
      <c r="J10" s="173"/>
      <c r="K10" s="173"/>
      <c r="L10" s="13"/>
      <c r="M10" s="13"/>
      <c r="N10" s="13"/>
      <c r="O10" s="13"/>
      <c r="P10" s="173"/>
      <c r="Q10" s="173"/>
      <c r="R10" s="173"/>
      <c r="S10" s="173"/>
      <c r="T10" s="173"/>
    </row>
    <row r="11" spans="1:20">
      <c r="A11" s="173"/>
      <c r="B11" s="391" t="s">
        <v>23</v>
      </c>
      <c r="C11" s="391">
        <v>34.200000000000003</v>
      </c>
      <c r="D11" s="391">
        <v>0.7</v>
      </c>
      <c r="E11" s="392">
        <f t="shared" si="0"/>
        <v>1.1000000000000014</v>
      </c>
      <c r="F11" s="388"/>
      <c r="G11" s="393">
        <v>27.6</v>
      </c>
      <c r="H11" s="393">
        <v>33.1</v>
      </c>
      <c r="I11" s="173"/>
      <c r="J11" s="173"/>
      <c r="K11" s="173"/>
      <c r="L11" s="13"/>
      <c r="M11" s="13"/>
      <c r="N11" s="13"/>
      <c r="O11" s="13"/>
      <c r="P11" s="173"/>
      <c r="Q11" s="173"/>
      <c r="R11" s="173"/>
      <c r="S11" s="173"/>
      <c r="T11" s="173"/>
    </row>
    <row r="12" spans="1:20">
      <c r="A12" s="173"/>
      <c r="B12" s="391" t="s">
        <v>30</v>
      </c>
      <c r="C12" s="391">
        <v>33.700000000000003</v>
      </c>
      <c r="D12" s="391">
        <v>1.1000000000000001</v>
      </c>
      <c r="E12" s="392">
        <f t="shared" si="0"/>
        <v>0.60000000000000142</v>
      </c>
      <c r="F12" s="393"/>
      <c r="G12" s="393">
        <v>27.6</v>
      </c>
      <c r="H12" s="393">
        <v>33.1</v>
      </c>
      <c r="I12" s="173"/>
      <c r="J12" s="173"/>
      <c r="K12" s="173"/>
      <c r="L12" s="13"/>
      <c r="M12" s="13"/>
      <c r="N12" s="13"/>
      <c r="O12" s="13"/>
      <c r="P12" s="173"/>
      <c r="Q12" s="173"/>
      <c r="R12" s="173"/>
      <c r="S12" s="173"/>
      <c r="T12" s="173"/>
    </row>
    <row r="13" spans="1:20">
      <c r="A13" s="173"/>
      <c r="B13" s="391" t="s">
        <v>20</v>
      </c>
      <c r="C13" s="391">
        <v>32.9</v>
      </c>
      <c r="D13" s="391">
        <v>1.1000000000000001</v>
      </c>
      <c r="E13" s="392">
        <f t="shared" si="0"/>
        <v>-0.20000000000000284</v>
      </c>
      <c r="F13" s="393"/>
      <c r="G13" s="393">
        <v>27.6</v>
      </c>
      <c r="H13" s="393">
        <v>33.1</v>
      </c>
      <c r="I13" s="173"/>
      <c r="J13" s="173"/>
      <c r="K13" s="173"/>
      <c r="L13" s="13"/>
      <c r="M13" s="13"/>
      <c r="N13" s="13"/>
      <c r="O13" s="13"/>
      <c r="P13" s="173"/>
      <c r="Q13" s="173"/>
      <c r="R13" s="173"/>
      <c r="S13" s="173"/>
      <c r="T13" s="173"/>
    </row>
    <row r="14" spans="1:20">
      <c r="A14" s="173"/>
      <c r="B14" s="391" t="s">
        <v>28</v>
      </c>
      <c r="C14" s="391">
        <v>32.4</v>
      </c>
      <c r="D14" s="391">
        <v>0.9</v>
      </c>
      <c r="E14" s="392">
        <f t="shared" si="0"/>
        <v>-0.70000000000000284</v>
      </c>
      <c r="F14" s="393"/>
      <c r="G14" s="393">
        <v>27.6</v>
      </c>
      <c r="H14" s="393">
        <v>33.1</v>
      </c>
      <c r="I14" s="173"/>
      <c r="J14" s="173"/>
      <c r="K14" s="173"/>
      <c r="L14" s="13"/>
      <c r="M14" s="13"/>
      <c r="N14" s="13"/>
      <c r="O14" s="13"/>
      <c r="P14" s="173"/>
      <c r="Q14" s="173"/>
      <c r="R14" s="173"/>
      <c r="S14" s="173"/>
      <c r="T14" s="173"/>
    </row>
    <row r="15" spans="1:20">
      <c r="A15" s="173"/>
      <c r="B15" s="391" t="s">
        <v>19</v>
      </c>
      <c r="C15" s="391">
        <v>32.200000000000003</v>
      </c>
      <c r="D15" s="391">
        <v>0.9</v>
      </c>
      <c r="E15" s="392">
        <f t="shared" si="0"/>
        <v>-0.89999999999999858</v>
      </c>
      <c r="F15" s="394"/>
      <c r="G15" s="393">
        <v>27.6</v>
      </c>
      <c r="H15" s="393">
        <v>33.1</v>
      </c>
      <c r="I15" s="173"/>
      <c r="J15" s="173"/>
      <c r="K15" s="173"/>
      <c r="L15" s="173"/>
      <c r="M15" s="173"/>
      <c r="N15" s="173"/>
      <c r="O15" s="173"/>
      <c r="P15" s="173"/>
      <c r="Q15" s="173"/>
      <c r="R15" s="173"/>
      <c r="S15" s="173"/>
      <c r="T15" s="173"/>
    </row>
    <row r="16" spans="1:20">
      <c r="A16" s="173"/>
      <c r="B16" s="391" t="s">
        <v>22</v>
      </c>
      <c r="C16" s="391">
        <v>30.5</v>
      </c>
      <c r="D16" s="391">
        <v>0.8</v>
      </c>
      <c r="E16" s="392">
        <f t="shared" si="0"/>
        <v>-2.6000000000000014</v>
      </c>
      <c r="F16" s="388"/>
      <c r="G16" s="393">
        <v>27.6</v>
      </c>
      <c r="H16" s="393">
        <v>33.1</v>
      </c>
      <c r="I16" s="173"/>
      <c r="J16" s="173"/>
      <c r="K16" s="173"/>
      <c r="L16" s="173"/>
      <c r="M16" s="173"/>
      <c r="N16" s="173"/>
      <c r="O16" s="173"/>
      <c r="P16" s="173"/>
      <c r="Q16" s="173"/>
      <c r="R16" s="173"/>
      <c r="S16" s="173"/>
      <c r="T16" s="173"/>
    </row>
    <row r="17" spans="1:20">
      <c r="A17" s="173"/>
      <c r="B17" s="391" t="s">
        <v>26</v>
      </c>
      <c r="C17" s="391">
        <v>30.5</v>
      </c>
      <c r="D17" s="391">
        <v>0.9</v>
      </c>
      <c r="E17" s="392">
        <f t="shared" si="0"/>
        <v>-2.6000000000000014</v>
      </c>
      <c r="F17" s="388"/>
      <c r="G17" s="393">
        <v>27.6</v>
      </c>
      <c r="H17" s="393">
        <v>33.1</v>
      </c>
      <c r="I17" s="173"/>
      <c r="J17" s="173"/>
      <c r="K17" s="173"/>
      <c r="L17" s="173"/>
      <c r="M17" s="173"/>
      <c r="N17" s="173"/>
      <c r="O17" s="173"/>
      <c r="P17" s="173"/>
      <c r="Q17" s="173"/>
      <c r="R17" s="173"/>
      <c r="S17" s="173"/>
      <c r="T17" s="173"/>
    </row>
    <row r="18" spans="1:20">
      <c r="A18" s="44"/>
      <c r="B18" s="391" t="s">
        <v>32</v>
      </c>
      <c r="C18" s="391">
        <v>29.7</v>
      </c>
      <c r="D18" s="391">
        <v>0.9</v>
      </c>
      <c r="E18" s="392">
        <f t="shared" si="0"/>
        <v>-3.4000000000000021</v>
      </c>
      <c r="F18" s="388"/>
      <c r="G18" s="393">
        <v>27.6</v>
      </c>
      <c r="H18" s="393">
        <v>33.1</v>
      </c>
      <c r="I18" s="173"/>
      <c r="J18" s="173"/>
      <c r="K18" s="173"/>
      <c r="L18" s="173"/>
      <c r="M18" s="173"/>
      <c r="N18" s="173"/>
      <c r="O18" s="173"/>
      <c r="P18" s="173"/>
      <c r="Q18" s="173"/>
      <c r="R18" s="173"/>
      <c r="S18" s="173"/>
      <c r="T18" s="173"/>
    </row>
    <row r="19" spans="1:20">
      <c r="A19" s="173"/>
      <c r="B19" s="391" t="s">
        <v>29</v>
      </c>
      <c r="C19" s="391">
        <v>29.6</v>
      </c>
      <c r="D19" s="391">
        <v>1.5</v>
      </c>
      <c r="E19" s="392">
        <f t="shared" si="0"/>
        <v>-3.5</v>
      </c>
      <c r="F19" s="388"/>
      <c r="G19" s="393">
        <v>27.6</v>
      </c>
      <c r="H19" s="393">
        <v>33.1</v>
      </c>
      <c r="I19" s="173"/>
      <c r="J19" s="173"/>
      <c r="K19" s="173"/>
      <c r="L19" s="173"/>
      <c r="M19" s="173"/>
      <c r="N19" s="173"/>
      <c r="O19" s="173"/>
      <c r="P19" s="173"/>
      <c r="Q19" s="173"/>
      <c r="R19" s="173"/>
      <c r="S19" s="173"/>
      <c r="T19" s="173"/>
    </row>
    <row r="20" spans="1:20">
      <c r="A20" s="173"/>
      <c r="B20" s="391" t="s">
        <v>131</v>
      </c>
      <c r="C20" s="391">
        <v>29.3</v>
      </c>
      <c r="D20" s="391">
        <v>0.9</v>
      </c>
      <c r="E20" s="392">
        <f t="shared" si="0"/>
        <v>-3.8000000000000007</v>
      </c>
      <c r="F20" s="393"/>
      <c r="G20" s="393">
        <v>27.6</v>
      </c>
      <c r="H20" s="393">
        <v>33.1</v>
      </c>
      <c r="I20" s="173"/>
      <c r="J20" s="173"/>
      <c r="K20" s="173"/>
      <c r="L20" s="173"/>
      <c r="M20" s="173"/>
      <c r="N20" s="173"/>
      <c r="O20" s="173"/>
      <c r="P20" s="173"/>
      <c r="Q20" s="173"/>
      <c r="R20" s="173"/>
      <c r="S20" s="173"/>
      <c r="T20" s="173"/>
    </row>
    <row r="21" spans="1:20">
      <c r="A21" s="173"/>
      <c r="B21" s="391" t="s">
        <v>34</v>
      </c>
      <c r="C21" s="391">
        <v>27.8</v>
      </c>
      <c r="D21" s="391">
        <v>2</v>
      </c>
      <c r="E21" s="392">
        <f t="shared" si="0"/>
        <v>-5.3000000000000007</v>
      </c>
      <c r="F21" s="395"/>
      <c r="G21" s="393">
        <v>27.6</v>
      </c>
      <c r="H21" s="393">
        <v>33.1</v>
      </c>
      <c r="I21" s="173"/>
      <c r="J21" s="173"/>
      <c r="K21" s="173"/>
      <c r="L21" s="173"/>
      <c r="M21" s="173"/>
      <c r="N21" s="173"/>
      <c r="O21" s="173"/>
      <c r="P21" s="173"/>
      <c r="Q21" s="173"/>
      <c r="R21" s="173"/>
      <c r="S21" s="173"/>
      <c r="T21" s="173"/>
    </row>
    <row r="22" spans="1:20">
      <c r="A22" s="173"/>
      <c r="B22" s="391" t="s">
        <v>35</v>
      </c>
      <c r="C22" s="391">
        <v>26.1</v>
      </c>
      <c r="D22" s="391">
        <v>1.4</v>
      </c>
      <c r="E22" s="392">
        <f t="shared" si="0"/>
        <v>-7</v>
      </c>
      <c r="F22" s="388"/>
      <c r="G22" s="393">
        <v>27.6</v>
      </c>
      <c r="H22" s="393">
        <v>33.1</v>
      </c>
      <c r="I22" s="173"/>
      <c r="J22" s="173"/>
      <c r="K22" s="173"/>
      <c r="L22" s="173"/>
      <c r="M22" s="173"/>
      <c r="N22" s="173"/>
      <c r="O22" s="173"/>
      <c r="P22" s="173"/>
      <c r="Q22" s="173"/>
      <c r="R22" s="173"/>
      <c r="S22" s="173"/>
      <c r="T22" s="173"/>
    </row>
    <row r="23" spans="1:20">
      <c r="A23" s="173"/>
      <c r="B23" s="391" t="s">
        <v>38</v>
      </c>
      <c r="C23" s="391">
        <v>24.7</v>
      </c>
      <c r="D23" s="391">
        <v>1.5</v>
      </c>
      <c r="E23" s="392">
        <f t="shared" si="0"/>
        <v>-8.4000000000000021</v>
      </c>
      <c r="F23" s="388"/>
      <c r="G23" s="393">
        <v>27.6</v>
      </c>
      <c r="H23" s="393">
        <v>33.1</v>
      </c>
      <c r="I23" s="173"/>
      <c r="J23" s="173"/>
      <c r="K23" s="173"/>
      <c r="L23" s="173"/>
      <c r="M23" s="173"/>
      <c r="N23" s="173"/>
      <c r="O23" s="173"/>
      <c r="P23" s="173"/>
      <c r="Q23" s="173"/>
      <c r="R23" s="173"/>
      <c r="S23" s="173"/>
      <c r="T23" s="173"/>
    </row>
    <row r="24" spans="1:20">
      <c r="A24" s="173"/>
      <c r="B24" s="391" t="s">
        <v>31</v>
      </c>
      <c r="C24" s="391">
        <v>24.1</v>
      </c>
      <c r="D24" s="391">
        <v>2.7</v>
      </c>
      <c r="E24" s="392">
        <f t="shared" si="0"/>
        <v>-9</v>
      </c>
      <c r="F24" s="388"/>
      <c r="G24" s="393">
        <v>27.6</v>
      </c>
      <c r="H24" s="393">
        <v>33.1</v>
      </c>
      <c r="I24" s="173"/>
      <c r="J24" s="173"/>
      <c r="K24" s="173"/>
      <c r="L24" s="173"/>
      <c r="M24" s="173"/>
      <c r="N24" s="173"/>
      <c r="O24" s="173"/>
      <c r="P24" s="173"/>
      <c r="Q24" s="173"/>
      <c r="R24" s="173"/>
      <c r="S24" s="173"/>
      <c r="T24" s="173"/>
    </row>
    <row r="25" spans="1:20">
      <c r="A25" s="140" t="s">
        <v>130</v>
      </c>
      <c r="B25" s="396" t="s">
        <v>53</v>
      </c>
      <c r="C25" s="396">
        <v>33.1</v>
      </c>
      <c r="D25" s="396">
        <v>0.2</v>
      </c>
      <c r="E25" s="397">
        <f t="shared" si="0"/>
        <v>0</v>
      </c>
      <c r="F25" s="398"/>
      <c r="G25" s="399">
        <v>27.6</v>
      </c>
      <c r="H25" s="399">
        <v>33.1</v>
      </c>
      <c r="I25" s="173"/>
      <c r="J25" s="173"/>
      <c r="K25" s="173"/>
      <c r="L25" s="13"/>
      <c r="M25" s="13"/>
      <c r="N25" s="13"/>
      <c r="O25" s="13"/>
      <c r="P25" s="173"/>
      <c r="Q25" s="173"/>
      <c r="R25" s="173"/>
      <c r="S25" s="173"/>
      <c r="T25" s="173"/>
    </row>
    <row r="26" spans="1:20">
      <c r="A26" s="173"/>
      <c r="B26" s="396" t="s">
        <v>57</v>
      </c>
      <c r="C26" s="396">
        <v>27.6</v>
      </c>
      <c r="D26" s="396">
        <v>0.1</v>
      </c>
      <c r="E26" s="397">
        <f t="shared" si="0"/>
        <v>-5.5</v>
      </c>
      <c r="F26" s="399"/>
      <c r="G26" s="399">
        <v>27.6</v>
      </c>
      <c r="H26" s="399">
        <v>33.1</v>
      </c>
      <c r="I26" s="173"/>
      <c r="J26" s="173"/>
      <c r="K26" s="173"/>
      <c r="L26" s="173"/>
      <c r="M26" s="173"/>
      <c r="N26" s="173"/>
      <c r="O26" s="173"/>
      <c r="P26" s="173"/>
      <c r="Q26" s="173"/>
      <c r="R26" s="173"/>
      <c r="S26" s="173"/>
      <c r="T26" s="173"/>
    </row>
    <row r="27" spans="1:20" s="173" customFormat="1">
      <c r="B27" s="84"/>
      <c r="C27" s="111"/>
      <c r="D27" s="111"/>
      <c r="E27" s="139"/>
    </row>
    <row r="28" spans="1:20">
      <c r="A28" s="624" t="s">
        <v>463</v>
      </c>
      <c r="B28" s="618"/>
      <c r="C28" s="618"/>
      <c r="D28" s="618"/>
      <c r="E28" s="618"/>
      <c r="F28" s="618"/>
      <c r="G28" s="618"/>
      <c r="H28" s="618"/>
      <c r="I28" s="6"/>
      <c r="J28" s="173"/>
      <c r="K28" s="173"/>
      <c r="L28" s="173"/>
      <c r="M28" s="173"/>
      <c r="N28" s="173"/>
      <c r="O28" s="173"/>
      <c r="P28" s="173"/>
      <c r="Q28" s="173"/>
      <c r="R28" s="173"/>
      <c r="S28" s="173"/>
      <c r="T28" s="173"/>
    </row>
    <row r="29" spans="1:20">
      <c r="A29" s="618" t="s">
        <v>132</v>
      </c>
      <c r="B29" s="618"/>
      <c r="C29" s="618"/>
      <c r="D29" s="618"/>
      <c r="E29" s="618"/>
      <c r="F29" s="618"/>
      <c r="G29" s="618"/>
      <c r="H29" s="618"/>
      <c r="I29" s="6"/>
      <c r="J29" s="173"/>
      <c r="K29" s="173"/>
      <c r="L29" s="173"/>
      <c r="M29" s="173"/>
      <c r="N29" s="173"/>
      <c r="O29" s="173"/>
      <c r="P29" s="173"/>
      <c r="Q29" s="173"/>
      <c r="R29" s="173"/>
      <c r="S29" s="173"/>
      <c r="T29" s="173"/>
    </row>
    <row r="30" spans="1:20">
      <c r="A30" s="194"/>
      <c r="B30" s="194"/>
      <c r="C30" s="194"/>
      <c r="D30" s="194"/>
      <c r="E30" s="194"/>
      <c r="F30" s="194"/>
      <c r="G30" s="194"/>
      <c r="H30" s="194"/>
      <c r="I30" s="6"/>
      <c r="J30" s="173"/>
      <c r="K30" s="173"/>
      <c r="L30" s="173"/>
      <c r="M30" s="173"/>
      <c r="N30" s="173"/>
      <c r="O30" s="173"/>
      <c r="P30" s="173"/>
      <c r="Q30" s="173"/>
      <c r="R30" s="173"/>
      <c r="S30" s="173"/>
      <c r="T30" s="173"/>
    </row>
    <row r="31" spans="1:20" s="76" customFormat="1">
      <c r="A31" s="619" t="s">
        <v>330</v>
      </c>
      <c r="B31" s="619"/>
      <c r="C31" s="619"/>
      <c r="D31" s="619"/>
      <c r="E31" s="619"/>
      <c r="F31" s="619"/>
      <c r="G31" s="619"/>
      <c r="H31" s="619"/>
      <c r="I31" s="619"/>
    </row>
    <row r="32" spans="1:20">
      <c r="A32" s="173"/>
      <c r="B32" s="173"/>
      <c r="C32" s="173"/>
      <c r="D32" s="173"/>
      <c r="E32" s="173"/>
      <c r="F32" s="173"/>
      <c r="G32" s="173"/>
      <c r="H32" s="173"/>
      <c r="I32" s="173"/>
      <c r="J32" s="6"/>
      <c r="K32" s="6"/>
      <c r="L32" s="7"/>
      <c r="M32" s="7"/>
      <c r="N32" s="7"/>
      <c r="O32" s="7"/>
      <c r="P32" s="6"/>
      <c r="Q32" s="6"/>
      <c r="R32" s="6"/>
      <c r="S32" s="6"/>
      <c r="T32" s="6"/>
    </row>
    <row r="33" spans="1:20">
      <c r="A33" s="173"/>
      <c r="B33" s="1"/>
      <c r="C33" s="74" t="s">
        <v>127</v>
      </c>
      <c r="D33" s="74" t="s">
        <v>128</v>
      </c>
      <c r="E33" s="27"/>
      <c r="F33" s="1"/>
      <c r="G33" s="173"/>
      <c r="H33" s="173"/>
      <c r="I33" s="173"/>
      <c r="J33" s="173"/>
      <c r="K33" s="173"/>
      <c r="L33" s="13"/>
      <c r="M33" s="13"/>
      <c r="N33" s="13"/>
      <c r="O33" s="13"/>
      <c r="P33" s="173"/>
      <c r="Q33" s="173"/>
      <c r="R33" s="173"/>
      <c r="S33" s="173"/>
      <c r="T33" s="173"/>
    </row>
    <row r="34" spans="1:20" ht="15.5">
      <c r="A34" s="173"/>
      <c r="B34" s="264">
        <v>2015</v>
      </c>
      <c r="C34" s="405">
        <v>32.9</v>
      </c>
      <c r="D34" s="405">
        <v>1.4</v>
      </c>
      <c r="E34" s="35"/>
      <c r="F34" s="1"/>
      <c r="G34" s="173"/>
      <c r="H34" s="173"/>
      <c r="I34" s="173"/>
      <c r="J34" s="173"/>
      <c r="K34" s="173"/>
      <c r="L34" s="13"/>
      <c r="M34" s="13"/>
      <c r="N34" s="13"/>
      <c r="O34" s="13"/>
      <c r="P34" s="173"/>
      <c r="Q34" s="173"/>
      <c r="R34" s="173"/>
      <c r="S34" s="173"/>
      <c r="T34" s="173"/>
    </row>
    <row r="35" spans="1:20" ht="15.5">
      <c r="A35" s="173"/>
      <c r="B35" s="264">
        <v>2016</v>
      </c>
      <c r="C35" s="404">
        <v>34.1</v>
      </c>
      <c r="D35" s="404">
        <v>1.9</v>
      </c>
      <c r="E35" s="35"/>
      <c r="F35" s="1"/>
      <c r="G35" s="173"/>
      <c r="H35" s="173"/>
      <c r="I35" s="173"/>
      <c r="J35" s="173"/>
      <c r="K35" s="173"/>
      <c r="L35" s="13"/>
      <c r="M35" s="13"/>
      <c r="N35" s="13"/>
      <c r="O35" s="13"/>
      <c r="P35" s="173"/>
      <c r="Q35" s="173"/>
      <c r="R35" s="173"/>
      <c r="S35" s="173"/>
      <c r="T35" s="173"/>
    </row>
    <row r="36" spans="1:20" ht="15.5">
      <c r="A36" s="173"/>
      <c r="B36" s="264">
        <v>2017</v>
      </c>
      <c r="C36" s="403">
        <v>35.1</v>
      </c>
      <c r="D36" s="403">
        <v>1.8</v>
      </c>
      <c r="E36" s="35"/>
      <c r="F36" s="1"/>
      <c r="G36" s="173"/>
      <c r="H36" s="173"/>
      <c r="I36" s="173"/>
      <c r="J36" s="173"/>
      <c r="K36" s="173"/>
      <c r="L36" s="13"/>
      <c r="M36" s="13"/>
      <c r="N36" s="13"/>
      <c r="O36" s="13"/>
      <c r="P36" s="173"/>
      <c r="Q36" s="173"/>
      <c r="R36" s="173"/>
      <c r="S36" s="173"/>
      <c r="T36" s="173"/>
    </row>
    <row r="37" spans="1:20" ht="15.5">
      <c r="A37" s="173"/>
      <c r="B37" s="23">
        <v>2018</v>
      </c>
      <c r="C37" s="402">
        <v>34.700000000000003</v>
      </c>
      <c r="D37" s="402">
        <v>2</v>
      </c>
      <c r="E37" s="35"/>
      <c r="F37" s="1"/>
      <c r="G37" s="173"/>
      <c r="H37" s="173"/>
      <c r="I37" s="173"/>
      <c r="J37" s="173"/>
      <c r="K37" s="173"/>
      <c r="L37" s="13"/>
      <c r="M37" s="13"/>
      <c r="N37" s="13"/>
      <c r="O37" s="13"/>
      <c r="P37" s="173"/>
      <c r="Q37" s="173"/>
      <c r="R37" s="173"/>
      <c r="S37" s="173"/>
      <c r="T37" s="173"/>
    </row>
    <row r="38" spans="1:20" ht="15.5">
      <c r="A38" s="173"/>
      <c r="B38" s="264">
        <v>2019</v>
      </c>
      <c r="C38" s="401">
        <v>36.6</v>
      </c>
      <c r="D38" s="401">
        <v>2.2000000000000002</v>
      </c>
      <c r="E38" s="35"/>
      <c r="F38" s="1"/>
      <c r="G38" s="173"/>
      <c r="H38" s="173"/>
      <c r="I38" s="173"/>
      <c r="J38" s="173"/>
      <c r="K38" s="173"/>
      <c r="L38" s="13"/>
      <c r="M38" s="13"/>
      <c r="N38" s="13"/>
      <c r="O38" s="13"/>
      <c r="P38" s="173"/>
      <c r="Q38" s="173"/>
      <c r="R38" s="173"/>
      <c r="S38" s="173"/>
      <c r="T38" s="173"/>
    </row>
    <row r="40" spans="1:20" ht="15" customHeight="1">
      <c r="A40" s="618" t="s">
        <v>464</v>
      </c>
      <c r="B40" s="618"/>
      <c r="C40" s="618"/>
      <c r="D40" s="618"/>
      <c r="E40" s="618"/>
      <c r="F40" s="618"/>
      <c r="G40" s="618"/>
      <c r="H40" s="618"/>
      <c r="I40" s="6"/>
      <c r="J40" s="173"/>
      <c r="K40" s="173"/>
      <c r="L40" s="173"/>
      <c r="M40" s="173"/>
      <c r="N40" s="173"/>
      <c r="O40" s="173"/>
      <c r="P40" s="173"/>
      <c r="Q40" s="173"/>
      <c r="R40" s="173"/>
      <c r="S40" s="173"/>
      <c r="T40" s="173"/>
    </row>
    <row r="41" spans="1:20">
      <c r="A41" s="618" t="s">
        <v>65</v>
      </c>
      <c r="B41" s="618"/>
      <c r="C41" s="618"/>
      <c r="D41" s="618"/>
      <c r="E41" s="618"/>
      <c r="F41" s="618"/>
      <c r="G41" s="618"/>
      <c r="H41" s="618"/>
      <c r="I41" s="6"/>
      <c r="J41" s="173"/>
      <c r="K41" s="173"/>
      <c r="L41" s="173"/>
      <c r="M41" s="173"/>
      <c r="N41" s="173"/>
      <c r="O41" s="173"/>
      <c r="P41" s="173"/>
      <c r="Q41" s="173"/>
      <c r="R41" s="173"/>
      <c r="S41" s="173"/>
      <c r="T41" s="173"/>
    </row>
    <row r="42" spans="1:20">
      <c r="A42" s="194"/>
      <c r="B42" s="194"/>
      <c r="C42" s="194"/>
      <c r="D42" s="194"/>
      <c r="E42" s="194"/>
      <c r="F42" s="194"/>
      <c r="G42" s="194"/>
      <c r="H42" s="194"/>
      <c r="I42" s="6"/>
      <c r="J42" s="173"/>
      <c r="K42" s="173"/>
      <c r="L42" s="173"/>
      <c r="M42" s="173"/>
      <c r="N42" s="173"/>
      <c r="O42" s="173"/>
      <c r="P42" s="173"/>
      <c r="Q42" s="173"/>
      <c r="R42" s="173"/>
      <c r="S42" s="173"/>
      <c r="T42" s="173"/>
    </row>
    <row r="43" spans="1:20" s="76" customFormat="1">
      <c r="A43" s="619" t="s">
        <v>331</v>
      </c>
      <c r="B43" s="619"/>
      <c r="C43" s="619"/>
      <c r="D43" s="619"/>
      <c r="E43" s="619"/>
      <c r="F43" s="619"/>
      <c r="G43" s="619"/>
      <c r="H43" s="619"/>
      <c r="I43" s="619"/>
    </row>
    <row r="44" spans="1:20">
      <c r="A44" s="173"/>
      <c r="B44" s="173"/>
      <c r="C44" s="173"/>
      <c r="D44" s="173"/>
      <c r="E44" s="173"/>
      <c r="F44" s="173"/>
      <c r="G44" s="173"/>
      <c r="H44" s="173"/>
      <c r="I44" s="173"/>
      <c r="J44" s="6"/>
      <c r="K44" s="6"/>
      <c r="L44" s="7"/>
      <c r="M44" s="7"/>
      <c r="N44" s="7"/>
      <c r="O44" s="7"/>
      <c r="P44" s="6"/>
      <c r="Q44" s="6"/>
      <c r="R44" s="6"/>
      <c r="S44" s="6"/>
      <c r="T44" s="6"/>
    </row>
    <row r="45" spans="1:20" ht="24">
      <c r="A45" s="173"/>
      <c r="B45" s="406"/>
      <c r="C45" s="407" t="s">
        <v>127</v>
      </c>
      <c r="D45" s="407" t="s">
        <v>128</v>
      </c>
      <c r="E45" s="74" t="s">
        <v>133</v>
      </c>
      <c r="F45" s="75" t="s">
        <v>594</v>
      </c>
      <c r="G45" s="173"/>
      <c r="H45" s="173"/>
      <c r="I45" s="173"/>
      <c r="J45" s="173"/>
      <c r="K45" s="173"/>
      <c r="L45" s="13"/>
      <c r="M45" s="13"/>
      <c r="N45" s="13"/>
      <c r="O45" s="13"/>
      <c r="P45" s="173"/>
      <c r="Q45" s="173"/>
      <c r="R45" s="173"/>
      <c r="S45" s="173"/>
      <c r="T45" s="173"/>
    </row>
    <row r="46" spans="1:20" s="173" customFormat="1">
      <c r="A46" s="171"/>
      <c r="B46" s="408" t="s">
        <v>294</v>
      </c>
      <c r="C46" s="408">
        <v>42.8</v>
      </c>
      <c r="D46" s="408">
        <v>9.3000000000000007</v>
      </c>
      <c r="E46" s="171">
        <f t="shared" ref="E46:E71" si="1">C46-F46</f>
        <v>7.7999999999999972</v>
      </c>
      <c r="F46" s="1">
        <v>35</v>
      </c>
      <c r="L46" s="13"/>
      <c r="M46" s="13"/>
      <c r="N46" s="13"/>
      <c r="O46" s="13"/>
    </row>
    <row r="47" spans="1:20" s="173" customFormat="1">
      <c r="A47" s="171"/>
      <c r="B47" s="408" t="s">
        <v>288</v>
      </c>
      <c r="C47" s="408">
        <v>42.1</v>
      </c>
      <c r="D47" s="408">
        <v>5.0999999999999996</v>
      </c>
      <c r="E47" s="171">
        <f t="shared" si="1"/>
        <v>7.1000000000000014</v>
      </c>
      <c r="F47" s="1">
        <v>35</v>
      </c>
      <c r="L47" s="13"/>
      <c r="M47" s="13"/>
      <c r="N47" s="13"/>
      <c r="O47" s="13"/>
    </row>
    <row r="48" spans="1:20" s="173" customFormat="1">
      <c r="A48" s="171"/>
      <c r="B48" s="408" t="s">
        <v>301</v>
      </c>
      <c r="C48" s="408">
        <v>41.6</v>
      </c>
      <c r="D48" s="408">
        <v>4.2</v>
      </c>
      <c r="E48" s="171">
        <f t="shared" si="1"/>
        <v>6.6000000000000014</v>
      </c>
      <c r="F48" s="1">
        <v>35</v>
      </c>
      <c r="L48" s="13"/>
      <c r="M48" s="13"/>
      <c r="N48" s="13"/>
      <c r="O48" s="13"/>
    </row>
    <row r="49" spans="1:20" s="173" customFormat="1">
      <c r="A49" s="171"/>
      <c r="B49" s="408" t="s">
        <v>303</v>
      </c>
      <c r="C49" s="408">
        <v>41.3</v>
      </c>
      <c r="D49" s="408">
        <v>4.5999999999999996</v>
      </c>
      <c r="E49" s="171">
        <f t="shared" si="1"/>
        <v>6.2999999999999972</v>
      </c>
      <c r="F49" s="1">
        <v>35</v>
      </c>
      <c r="L49" s="13"/>
      <c r="M49" s="13"/>
      <c r="N49" s="13"/>
      <c r="O49" s="13"/>
    </row>
    <row r="50" spans="1:20" s="173" customFormat="1">
      <c r="A50" s="171"/>
      <c r="B50" s="408" t="s">
        <v>299</v>
      </c>
      <c r="C50" s="408">
        <v>38.700000000000003</v>
      </c>
      <c r="D50" s="408">
        <v>2.7</v>
      </c>
      <c r="E50" s="171">
        <f t="shared" si="1"/>
        <v>3.7000000000000028</v>
      </c>
      <c r="F50" s="1">
        <v>35</v>
      </c>
      <c r="L50" s="13"/>
      <c r="M50" s="13"/>
      <c r="N50" s="13"/>
      <c r="O50" s="13"/>
    </row>
    <row r="51" spans="1:20" s="173" customFormat="1">
      <c r="A51" s="171"/>
      <c r="B51" s="408" t="s">
        <v>309</v>
      </c>
      <c r="C51" s="408">
        <v>37.6</v>
      </c>
      <c r="D51" s="408">
        <v>2.5</v>
      </c>
      <c r="E51" s="171">
        <f t="shared" si="1"/>
        <v>2.6000000000000014</v>
      </c>
      <c r="F51" s="1">
        <v>35</v>
      </c>
      <c r="L51" s="13"/>
      <c r="M51" s="13"/>
      <c r="N51" s="13"/>
      <c r="O51" s="13"/>
    </row>
    <row r="52" spans="1:20" s="173" customFormat="1">
      <c r="A52" s="171"/>
      <c r="B52" s="408" t="s">
        <v>289</v>
      </c>
      <c r="C52" s="408">
        <v>37</v>
      </c>
      <c r="D52" s="408">
        <v>2.6</v>
      </c>
      <c r="E52" s="171">
        <f t="shared" si="1"/>
        <v>2</v>
      </c>
      <c r="F52" s="1">
        <v>35</v>
      </c>
      <c r="L52" s="13"/>
      <c r="M52" s="13"/>
      <c r="N52" s="13"/>
      <c r="O52" s="13"/>
    </row>
    <row r="53" spans="1:20" s="173" customFormat="1">
      <c r="A53" s="171"/>
      <c r="B53" s="408" t="s">
        <v>302</v>
      </c>
      <c r="C53" s="408">
        <v>36.299999999999997</v>
      </c>
      <c r="D53" s="408">
        <v>3.6</v>
      </c>
      <c r="E53" s="171">
        <f t="shared" si="1"/>
        <v>1.2999999999999972</v>
      </c>
      <c r="F53" s="1">
        <v>35</v>
      </c>
      <c r="L53" s="13"/>
      <c r="M53" s="13"/>
      <c r="N53" s="13"/>
      <c r="O53" s="13"/>
    </row>
    <row r="54" spans="1:20" s="173" customFormat="1">
      <c r="A54" s="171"/>
      <c r="B54" s="408" t="s">
        <v>307</v>
      </c>
      <c r="C54" s="408">
        <v>36.200000000000003</v>
      </c>
      <c r="D54" s="408">
        <v>3.9</v>
      </c>
      <c r="E54" s="171">
        <f t="shared" si="1"/>
        <v>1.2000000000000028</v>
      </c>
      <c r="F54" s="1">
        <v>35</v>
      </c>
      <c r="L54" s="13"/>
      <c r="M54" s="13"/>
      <c r="N54" s="13"/>
      <c r="O54" s="13"/>
    </row>
    <row r="55" spans="1:20" s="173" customFormat="1">
      <c r="A55" s="171"/>
      <c r="B55" s="408" t="s">
        <v>293</v>
      </c>
      <c r="C55" s="408">
        <v>36</v>
      </c>
      <c r="D55" s="408">
        <v>2.4</v>
      </c>
      <c r="E55" s="171">
        <f t="shared" si="1"/>
        <v>1</v>
      </c>
      <c r="F55" s="1">
        <v>35</v>
      </c>
      <c r="L55" s="13"/>
      <c r="M55" s="13"/>
      <c r="N55" s="13"/>
      <c r="O55" s="13"/>
    </row>
    <row r="56" spans="1:20">
      <c r="A56" s="171"/>
      <c r="B56" s="408" t="s">
        <v>297</v>
      </c>
      <c r="C56" s="408">
        <v>35.799999999999997</v>
      </c>
      <c r="D56" s="408">
        <v>3.4</v>
      </c>
      <c r="E56" s="171">
        <f t="shared" si="1"/>
        <v>0.79999999999999716</v>
      </c>
      <c r="F56" s="1">
        <v>35</v>
      </c>
      <c r="G56" s="173"/>
      <c r="H56" s="173"/>
      <c r="I56" s="173"/>
      <c r="J56" s="173"/>
      <c r="K56" s="173"/>
      <c r="L56" s="13"/>
      <c r="M56" s="13"/>
      <c r="N56" s="13"/>
      <c r="O56" s="13"/>
      <c r="P56" s="173"/>
      <c r="Q56" s="173"/>
      <c r="R56" s="173"/>
      <c r="S56" s="173"/>
      <c r="T56" s="173"/>
    </row>
    <row r="57" spans="1:20">
      <c r="A57" s="171"/>
      <c r="B57" s="408" t="s">
        <v>291</v>
      </c>
      <c r="C57" s="408">
        <v>35.200000000000003</v>
      </c>
      <c r="D57" s="408">
        <v>3.3</v>
      </c>
      <c r="E57" s="171">
        <f t="shared" si="1"/>
        <v>0.20000000000000284</v>
      </c>
      <c r="F57" s="1">
        <v>35</v>
      </c>
      <c r="G57" s="173"/>
      <c r="H57" s="173"/>
      <c r="I57" s="173"/>
      <c r="J57" s="173"/>
      <c r="K57" s="173"/>
      <c r="L57" s="13"/>
      <c r="M57" s="13"/>
      <c r="N57" s="13"/>
      <c r="O57" s="13"/>
      <c r="P57" s="173"/>
      <c r="Q57" s="173"/>
      <c r="R57" s="173"/>
      <c r="S57" s="173"/>
      <c r="T57" s="173"/>
    </row>
    <row r="58" spans="1:20" ht="29">
      <c r="A58" s="171"/>
      <c r="B58" s="408" t="s">
        <v>306</v>
      </c>
      <c r="C58" s="408">
        <v>35.1</v>
      </c>
      <c r="D58" s="408">
        <v>3.1</v>
      </c>
      <c r="E58" s="171">
        <f t="shared" si="1"/>
        <v>0.10000000000000142</v>
      </c>
      <c r="F58" s="1">
        <v>35</v>
      </c>
      <c r="G58" s="173"/>
      <c r="H58" s="173"/>
      <c r="I58" s="173"/>
      <c r="J58" s="173"/>
      <c r="K58" s="173"/>
      <c r="L58" s="13"/>
      <c r="M58" s="13"/>
      <c r="N58" s="13"/>
      <c r="O58" s="13"/>
      <c r="P58" s="173"/>
      <c r="Q58" s="173"/>
      <c r="R58" s="173"/>
      <c r="S58" s="173"/>
      <c r="T58" s="173"/>
    </row>
    <row r="59" spans="1:20">
      <c r="A59" s="171"/>
      <c r="B59" s="408" t="s">
        <v>300</v>
      </c>
      <c r="C59" s="408">
        <v>35</v>
      </c>
      <c r="D59" s="408">
        <v>3.3</v>
      </c>
      <c r="E59" s="171">
        <f t="shared" si="1"/>
        <v>0</v>
      </c>
      <c r="F59" s="1">
        <v>35</v>
      </c>
      <c r="G59" s="173"/>
      <c r="H59" s="173"/>
      <c r="I59" s="173"/>
      <c r="J59" s="173"/>
      <c r="K59" s="173"/>
      <c r="L59" s="13"/>
      <c r="M59" s="13"/>
      <c r="N59" s="13"/>
      <c r="O59" s="13"/>
    </row>
    <row r="60" spans="1:20">
      <c r="A60" s="171"/>
      <c r="B60" s="408" t="s">
        <v>308</v>
      </c>
      <c r="C60" s="408">
        <v>34.1</v>
      </c>
      <c r="D60" s="408">
        <v>1.8</v>
      </c>
      <c r="E60" s="171">
        <f t="shared" si="1"/>
        <v>-0.89999999999999858</v>
      </c>
      <c r="F60" s="1">
        <v>35</v>
      </c>
      <c r="G60" s="173"/>
      <c r="H60" s="173"/>
      <c r="I60" s="173"/>
      <c r="J60" s="173"/>
      <c r="K60" s="173"/>
      <c r="L60" s="13"/>
      <c r="M60" s="13"/>
      <c r="N60" s="13"/>
      <c r="O60" s="13"/>
    </row>
    <row r="61" spans="1:20">
      <c r="A61" s="171"/>
      <c r="B61" s="408" t="s">
        <v>311</v>
      </c>
      <c r="C61" s="408">
        <v>33.799999999999997</v>
      </c>
      <c r="D61" s="408">
        <v>4.5</v>
      </c>
      <c r="E61" s="171">
        <f t="shared" si="1"/>
        <v>-1.2000000000000028</v>
      </c>
      <c r="F61" s="1">
        <v>35</v>
      </c>
      <c r="G61" s="173"/>
      <c r="H61" s="173"/>
      <c r="I61" s="173"/>
      <c r="J61" s="173"/>
      <c r="K61" s="173"/>
      <c r="L61" s="173"/>
      <c r="M61" s="173"/>
      <c r="N61" s="173"/>
      <c r="O61" s="173"/>
    </row>
    <row r="62" spans="1:20">
      <c r="A62" s="171"/>
      <c r="B62" s="408" t="s">
        <v>290</v>
      </c>
      <c r="C62" s="408">
        <v>33.299999999999997</v>
      </c>
      <c r="D62" s="408">
        <v>3.6</v>
      </c>
      <c r="E62" s="171">
        <f t="shared" si="1"/>
        <v>-1.7000000000000028</v>
      </c>
      <c r="F62" s="1">
        <v>35</v>
      </c>
      <c r="G62" s="173"/>
      <c r="H62" s="173"/>
      <c r="I62" s="173"/>
      <c r="J62" s="173"/>
      <c r="K62" s="173"/>
      <c r="L62" s="173"/>
      <c r="M62" s="173"/>
      <c r="N62" s="173"/>
      <c r="O62" s="173"/>
    </row>
    <row r="63" spans="1:20">
      <c r="A63" s="171"/>
      <c r="B63" s="408" t="s">
        <v>28</v>
      </c>
      <c r="C63" s="408">
        <v>33</v>
      </c>
      <c r="D63" s="408">
        <v>3.1</v>
      </c>
      <c r="E63" s="171">
        <f t="shared" si="1"/>
        <v>-2</v>
      </c>
      <c r="F63" s="1">
        <v>35</v>
      </c>
      <c r="G63" s="173"/>
      <c r="H63" s="173"/>
      <c r="I63" s="173"/>
      <c r="J63" s="173"/>
      <c r="K63" s="173"/>
      <c r="L63" s="173"/>
      <c r="M63" s="173"/>
      <c r="N63" s="173"/>
      <c r="O63" s="173"/>
    </row>
    <row r="64" spans="1:20">
      <c r="A64" s="171"/>
      <c r="B64" s="408" t="s">
        <v>298</v>
      </c>
      <c r="C64" s="408">
        <v>32.9</v>
      </c>
      <c r="D64" s="408">
        <v>4.5</v>
      </c>
      <c r="E64" s="171">
        <f t="shared" si="1"/>
        <v>-2.1000000000000014</v>
      </c>
      <c r="F64" s="1">
        <v>35</v>
      </c>
      <c r="G64" s="173"/>
      <c r="H64" s="173"/>
      <c r="I64" s="173"/>
      <c r="J64" s="173"/>
      <c r="K64" s="173"/>
      <c r="L64" s="173"/>
      <c r="M64" s="173"/>
      <c r="N64" s="173"/>
      <c r="O64" s="173"/>
    </row>
    <row r="65" spans="1:15">
      <c r="A65" s="171"/>
      <c r="B65" s="408" t="s">
        <v>312</v>
      </c>
      <c r="C65" s="408">
        <v>32.6</v>
      </c>
      <c r="D65" s="408">
        <v>4.3</v>
      </c>
      <c r="E65" s="171">
        <f t="shared" si="1"/>
        <v>-2.3999999999999986</v>
      </c>
      <c r="F65" s="1">
        <v>35</v>
      </c>
      <c r="G65" s="173"/>
      <c r="H65" s="173"/>
      <c r="I65" s="173"/>
      <c r="J65" s="173"/>
      <c r="K65" s="173"/>
      <c r="L65" s="173"/>
      <c r="M65" s="173"/>
      <c r="N65" s="173"/>
      <c r="O65" s="173"/>
    </row>
    <row r="66" spans="1:15" ht="29">
      <c r="A66" s="171"/>
      <c r="B66" s="408" t="s">
        <v>305</v>
      </c>
      <c r="C66" s="408">
        <v>31.8</v>
      </c>
      <c r="D66" s="408">
        <v>3.7</v>
      </c>
      <c r="E66" s="171">
        <f t="shared" si="1"/>
        <v>-3.1999999999999993</v>
      </c>
      <c r="F66" s="1">
        <v>35</v>
      </c>
      <c r="G66" s="173"/>
      <c r="H66" s="173"/>
      <c r="I66" s="173"/>
      <c r="J66" s="173"/>
      <c r="K66" s="173"/>
      <c r="L66" s="173"/>
      <c r="M66" s="173"/>
      <c r="N66" s="173"/>
      <c r="O66" s="173"/>
    </row>
    <row r="67" spans="1:15">
      <c r="A67" s="171"/>
      <c r="B67" s="408" t="s">
        <v>292</v>
      </c>
      <c r="C67" s="408">
        <v>31.7</v>
      </c>
      <c r="D67" s="408">
        <v>3.5</v>
      </c>
      <c r="E67" s="171">
        <f t="shared" si="1"/>
        <v>-3.3000000000000007</v>
      </c>
      <c r="F67" s="1">
        <v>35</v>
      </c>
      <c r="G67" s="173"/>
      <c r="H67" s="173"/>
      <c r="I67" s="173"/>
      <c r="J67" s="173"/>
      <c r="K67" s="173"/>
      <c r="L67" s="173"/>
      <c r="M67" s="173"/>
      <c r="N67" s="173"/>
      <c r="O67" s="173"/>
    </row>
    <row r="68" spans="1:15">
      <c r="A68" s="171"/>
      <c r="B68" s="408" t="s">
        <v>310</v>
      </c>
      <c r="C68" s="408">
        <v>31.5</v>
      </c>
      <c r="D68" s="408">
        <v>4.4000000000000004</v>
      </c>
      <c r="E68" s="171">
        <f t="shared" si="1"/>
        <v>-3.5</v>
      </c>
      <c r="F68" s="1">
        <v>35</v>
      </c>
      <c r="G68" s="173"/>
      <c r="H68" s="173"/>
      <c r="I68" s="173"/>
      <c r="J68" s="173"/>
      <c r="K68" s="173"/>
      <c r="L68" s="173"/>
      <c r="M68" s="173"/>
      <c r="N68" s="173"/>
      <c r="O68" s="173"/>
    </row>
    <row r="69" spans="1:15">
      <c r="A69" s="171"/>
      <c r="B69" s="408" t="s">
        <v>304</v>
      </c>
      <c r="C69" s="408">
        <v>27.4</v>
      </c>
      <c r="D69" s="408">
        <v>4.7</v>
      </c>
      <c r="E69" s="171">
        <f t="shared" si="1"/>
        <v>-7.6000000000000014</v>
      </c>
      <c r="F69" s="1">
        <v>35</v>
      </c>
      <c r="G69" s="173"/>
      <c r="H69" s="173"/>
      <c r="I69" s="173"/>
      <c r="J69" s="173"/>
      <c r="K69" s="173"/>
      <c r="L69" s="173"/>
      <c r="M69" s="173"/>
      <c r="N69" s="173"/>
      <c r="O69" s="173"/>
    </row>
    <row r="70" spans="1:15">
      <c r="A70" s="171"/>
      <c r="B70" s="408" t="s">
        <v>295</v>
      </c>
      <c r="C70" s="408">
        <v>26.7</v>
      </c>
      <c r="D70" s="408">
        <v>2.2999999999999998</v>
      </c>
      <c r="E70" s="171">
        <f t="shared" si="1"/>
        <v>-8.3000000000000007</v>
      </c>
      <c r="F70" s="1">
        <v>35</v>
      </c>
      <c r="G70" s="173"/>
      <c r="H70" s="173"/>
      <c r="I70" s="173"/>
      <c r="J70" s="173"/>
      <c r="K70" s="173"/>
      <c r="L70" s="173"/>
      <c r="M70" s="173"/>
      <c r="N70" s="173"/>
      <c r="O70" s="173"/>
    </row>
    <row r="71" spans="1:15">
      <c r="A71" s="171"/>
      <c r="B71" s="408" t="s">
        <v>296</v>
      </c>
      <c r="C71" s="408">
        <v>22.5</v>
      </c>
      <c r="D71" s="408">
        <v>2.5</v>
      </c>
      <c r="E71" s="171">
        <f t="shared" si="1"/>
        <v>-12.5</v>
      </c>
      <c r="F71" s="1">
        <v>35</v>
      </c>
      <c r="G71" s="173"/>
      <c r="H71" s="173"/>
      <c r="I71" s="173"/>
      <c r="J71" s="173"/>
      <c r="K71" s="173"/>
      <c r="L71" s="173"/>
      <c r="M71" s="173"/>
      <c r="N71" s="173"/>
      <c r="O71" s="173"/>
    </row>
    <row r="72" spans="1:15">
      <c r="A72" s="173"/>
      <c r="B72" s="31"/>
      <c r="C72" s="43"/>
      <c r="D72" s="199"/>
      <c r="E72" s="35"/>
      <c r="F72" s="173"/>
      <c r="G72" s="173"/>
      <c r="H72" s="173"/>
      <c r="I72" s="173"/>
      <c r="J72" s="173"/>
      <c r="K72" s="173"/>
      <c r="L72" s="173"/>
      <c r="M72" s="173"/>
      <c r="N72" s="173"/>
      <c r="O72" s="173"/>
    </row>
    <row r="73" spans="1:15" s="173" customFormat="1">
      <c r="B73" s="31"/>
      <c r="C73" s="43"/>
      <c r="D73" s="248"/>
      <c r="E73" s="35"/>
    </row>
    <row r="74" spans="1:15" s="173" customFormat="1">
      <c r="B74" s="31"/>
      <c r="C74" s="43"/>
      <c r="D74" s="248"/>
      <c r="E74" s="35"/>
    </row>
    <row r="75" spans="1:15" s="173" customFormat="1">
      <c r="B75" s="31"/>
      <c r="C75" s="43"/>
      <c r="D75" s="248"/>
      <c r="E75" s="35"/>
    </row>
    <row r="76" spans="1:15" s="173" customFormat="1">
      <c r="B76" s="31"/>
      <c r="C76" s="43"/>
      <c r="D76" s="248"/>
      <c r="E76" s="35"/>
    </row>
    <row r="77" spans="1:15" s="173" customFormat="1">
      <c r="B77" s="31"/>
      <c r="C77" s="43"/>
      <c r="D77" s="248"/>
      <c r="E77" s="35"/>
    </row>
    <row r="78" spans="1:15" s="173" customFormat="1">
      <c r="B78" s="31"/>
      <c r="C78" s="43"/>
      <c r="D78" s="248"/>
      <c r="E78" s="35"/>
    </row>
    <row r="79" spans="1:15" s="173" customFormat="1">
      <c r="B79" s="31"/>
      <c r="C79" s="43"/>
      <c r="D79" s="248"/>
      <c r="E79" s="35"/>
    </row>
    <row r="80" spans="1:15" s="173" customFormat="1">
      <c r="B80" s="31"/>
      <c r="C80" s="43"/>
      <c r="D80" s="248"/>
      <c r="E80" s="35"/>
    </row>
    <row r="81" spans="2:5" s="173" customFormat="1">
      <c r="B81" s="31"/>
      <c r="C81" s="43"/>
      <c r="D81" s="248"/>
      <c r="E81" s="35"/>
    </row>
    <row r="82" spans="2:5" s="173" customFormat="1">
      <c r="B82" s="31"/>
      <c r="C82" s="43"/>
      <c r="D82" s="248"/>
      <c r="E82" s="35"/>
    </row>
    <row r="83" spans="2:5" s="173" customFormat="1">
      <c r="B83" s="31"/>
      <c r="C83" s="43"/>
      <c r="D83" s="248"/>
      <c r="E83" s="35"/>
    </row>
    <row r="84" spans="2:5" s="173" customFormat="1">
      <c r="B84" s="31"/>
      <c r="C84" s="43"/>
      <c r="D84" s="248"/>
      <c r="E84" s="35"/>
    </row>
    <row r="85" spans="2:5" s="173" customFormat="1">
      <c r="B85" s="31"/>
      <c r="C85" s="43"/>
      <c r="D85" s="248"/>
      <c r="E85" s="35"/>
    </row>
    <row r="86" spans="2:5" s="173" customFormat="1">
      <c r="B86" s="31"/>
      <c r="C86" s="43"/>
      <c r="D86" s="248"/>
      <c r="E86" s="35"/>
    </row>
    <row r="87" spans="2:5" s="173" customFormat="1">
      <c r="B87" s="31"/>
      <c r="C87" s="43"/>
      <c r="D87" s="248"/>
      <c r="E87" s="35"/>
    </row>
    <row r="88" spans="2:5" s="173" customFormat="1">
      <c r="B88" s="31"/>
      <c r="C88" s="43"/>
      <c r="D88" s="248"/>
      <c r="E88" s="35"/>
    </row>
    <row r="89" spans="2:5" s="173" customFormat="1">
      <c r="B89" s="31"/>
      <c r="C89" s="43"/>
      <c r="D89" s="248"/>
      <c r="E89" s="35"/>
    </row>
    <row r="90" spans="2:5" s="173" customFormat="1">
      <c r="B90" s="31"/>
      <c r="C90" s="43"/>
      <c r="D90" s="248"/>
      <c r="E90" s="35"/>
    </row>
    <row r="91" spans="2:5" s="173" customFormat="1">
      <c r="B91" s="31"/>
      <c r="C91" s="43"/>
      <c r="D91" s="248"/>
      <c r="E91" s="35"/>
    </row>
    <row r="92" spans="2:5" s="173" customFormat="1">
      <c r="B92" s="31"/>
      <c r="C92" s="43"/>
      <c r="D92" s="248"/>
      <c r="E92" s="35"/>
    </row>
    <row r="93" spans="2:5" s="173" customFormat="1">
      <c r="B93" s="31"/>
      <c r="C93" s="43"/>
      <c r="D93" s="248"/>
      <c r="E93" s="35"/>
    </row>
    <row r="94" spans="2:5" s="173" customFormat="1">
      <c r="B94" s="31"/>
      <c r="C94" s="43"/>
      <c r="D94" s="248"/>
      <c r="E94" s="35"/>
    </row>
    <row r="95" spans="2:5" s="173" customFormat="1">
      <c r="B95" s="31"/>
      <c r="C95" s="43"/>
      <c r="D95" s="248"/>
      <c r="E95" s="35"/>
    </row>
    <row r="96" spans="2:5" s="173" customFormat="1">
      <c r="B96" s="31"/>
      <c r="C96" s="43"/>
      <c r="D96" s="248"/>
      <c r="E96" s="35"/>
    </row>
    <row r="97" spans="2:5" s="173" customFormat="1">
      <c r="B97" s="31"/>
      <c r="C97" s="43"/>
      <c r="D97" s="248"/>
      <c r="E97" s="35"/>
    </row>
    <row r="98" spans="2:5" s="173" customFormat="1">
      <c r="B98" s="31"/>
      <c r="C98" s="43"/>
      <c r="D98" s="248"/>
      <c r="E98" s="35"/>
    </row>
    <row r="99" spans="2:5" s="173" customFormat="1">
      <c r="B99" s="31"/>
      <c r="C99" s="43"/>
      <c r="D99" s="248"/>
      <c r="E99" s="35"/>
    </row>
    <row r="100" spans="2:5" s="173" customFormat="1">
      <c r="B100" s="31"/>
      <c r="C100" s="43"/>
      <c r="D100" s="248"/>
      <c r="E100" s="35"/>
    </row>
    <row r="101" spans="2:5" s="173" customFormat="1">
      <c r="B101" s="31"/>
      <c r="C101" s="43"/>
      <c r="D101" s="248"/>
      <c r="E101" s="35"/>
    </row>
    <row r="102" spans="2:5" s="173" customFormat="1">
      <c r="B102" s="31"/>
      <c r="C102" s="43"/>
      <c r="D102" s="248"/>
      <c r="E102" s="35"/>
    </row>
    <row r="103" spans="2:5" s="173" customFormat="1">
      <c r="B103" s="31"/>
      <c r="C103" s="43"/>
      <c r="D103" s="248"/>
      <c r="E103" s="35"/>
    </row>
    <row r="104" spans="2:5" s="173" customFormat="1">
      <c r="B104" s="31"/>
      <c r="C104" s="43"/>
      <c r="D104" s="248"/>
      <c r="E104" s="35"/>
    </row>
    <row r="105" spans="2:5" s="173" customFormat="1">
      <c r="B105" s="31"/>
      <c r="C105" s="43"/>
      <c r="D105" s="248"/>
      <c r="E105" s="35"/>
    </row>
    <row r="106" spans="2:5" s="173" customFormat="1">
      <c r="B106" s="31"/>
      <c r="C106" s="43"/>
      <c r="D106" s="248"/>
      <c r="E106" s="35"/>
    </row>
    <row r="107" spans="2:5" s="173" customFormat="1">
      <c r="B107" s="31"/>
      <c r="C107" s="43"/>
      <c r="D107" s="248"/>
      <c r="E107" s="35"/>
    </row>
    <row r="108" spans="2:5" s="173" customFormat="1">
      <c r="B108" s="31"/>
      <c r="C108" s="43"/>
      <c r="D108" s="248"/>
      <c r="E108" s="35"/>
    </row>
    <row r="109" spans="2:5" s="173" customFormat="1">
      <c r="B109" s="31"/>
      <c r="C109" s="43"/>
      <c r="D109" s="248"/>
      <c r="E109" s="35"/>
    </row>
    <row r="110" spans="2:5" s="173" customFormat="1">
      <c r="B110" s="31"/>
      <c r="C110" s="43"/>
      <c r="D110" s="248"/>
      <c r="E110" s="35"/>
    </row>
    <row r="111" spans="2:5" s="173" customFormat="1">
      <c r="B111" s="31"/>
      <c r="C111" s="43"/>
      <c r="D111" s="248"/>
      <c r="E111" s="35"/>
    </row>
    <row r="112" spans="2:5" s="173" customFormat="1">
      <c r="B112" s="31"/>
      <c r="C112" s="43"/>
      <c r="D112" s="248"/>
      <c r="E112" s="35"/>
    </row>
    <row r="113" spans="1:20" s="173" customFormat="1">
      <c r="B113" s="31"/>
      <c r="C113" s="43"/>
      <c r="D113" s="248"/>
      <c r="E113" s="35"/>
    </row>
    <row r="114" spans="1:20" s="173" customFormat="1">
      <c r="B114" s="31"/>
      <c r="C114" s="43"/>
      <c r="D114" s="248"/>
      <c r="E114" s="35"/>
    </row>
    <row r="115" spans="1:20" s="173" customFormat="1">
      <c r="B115" s="31"/>
      <c r="C115" s="43"/>
      <c r="D115" s="248"/>
      <c r="E115" s="35"/>
    </row>
    <row r="117" spans="1:20" ht="14.25" customHeight="1">
      <c r="A117" s="618" t="s">
        <v>465</v>
      </c>
      <c r="B117" s="618"/>
      <c r="C117" s="618"/>
      <c r="D117" s="618"/>
      <c r="E117" s="618"/>
      <c r="F117" s="618"/>
      <c r="G117" s="618"/>
      <c r="H117" s="618"/>
      <c r="I117" s="6"/>
      <c r="J117" s="173"/>
      <c r="K117" s="173"/>
      <c r="L117" s="173"/>
      <c r="M117" s="173"/>
      <c r="N117" s="173"/>
      <c r="O117" s="173"/>
      <c r="P117" s="173"/>
      <c r="Q117" s="173"/>
      <c r="R117" s="173"/>
      <c r="S117" s="173"/>
      <c r="T117" s="173"/>
    </row>
    <row r="118" spans="1:20">
      <c r="A118" s="618" t="s">
        <v>132</v>
      </c>
      <c r="B118" s="618"/>
      <c r="C118" s="618"/>
      <c r="D118" s="618"/>
      <c r="E118" s="618"/>
      <c r="F118" s="618"/>
      <c r="G118" s="618"/>
      <c r="H118" s="618"/>
      <c r="I118" s="6"/>
      <c r="J118" s="173"/>
      <c r="K118" s="173"/>
      <c r="L118" s="173"/>
      <c r="M118" s="173"/>
      <c r="N118" s="173"/>
      <c r="O118" s="173"/>
      <c r="P118" s="173"/>
      <c r="Q118" s="173"/>
      <c r="R118" s="173"/>
      <c r="S118" s="173"/>
      <c r="T118" s="173"/>
    </row>
    <row r="119" spans="1:20">
      <c r="A119" s="194"/>
      <c r="B119" s="194"/>
      <c r="C119" s="194"/>
      <c r="D119" s="194"/>
      <c r="E119" s="194"/>
      <c r="F119" s="194"/>
      <c r="G119" s="194"/>
      <c r="H119" s="194"/>
      <c r="I119" s="6"/>
      <c r="J119" s="173"/>
      <c r="K119" s="173"/>
      <c r="L119" s="173"/>
      <c r="M119" s="173"/>
      <c r="N119" s="173"/>
      <c r="O119" s="173"/>
      <c r="P119" s="173"/>
      <c r="Q119" s="173"/>
      <c r="R119" s="173"/>
      <c r="S119" s="173"/>
      <c r="T119" s="173"/>
    </row>
    <row r="120" spans="1:20" s="76" customFormat="1">
      <c r="A120" s="619" t="s">
        <v>602</v>
      </c>
      <c r="B120" s="619"/>
      <c r="C120" s="619"/>
      <c r="D120" s="619"/>
      <c r="E120" s="619"/>
      <c r="F120" s="619"/>
      <c r="G120" s="619"/>
      <c r="H120" s="619"/>
      <c r="I120" s="619"/>
    </row>
    <row r="122" spans="1:20" ht="36">
      <c r="A122" s="173"/>
      <c r="B122" s="173"/>
      <c r="C122" s="30" t="s">
        <v>134</v>
      </c>
      <c r="D122" s="30" t="s">
        <v>135</v>
      </c>
      <c r="E122" s="30" t="s">
        <v>136</v>
      </c>
      <c r="F122" s="30" t="s">
        <v>137</v>
      </c>
      <c r="G122" s="30" t="s">
        <v>70</v>
      </c>
      <c r="H122" s="173"/>
      <c r="I122" s="173"/>
      <c r="J122" s="173"/>
      <c r="K122" s="173"/>
      <c r="L122" s="173"/>
      <c r="M122" s="173"/>
      <c r="N122" s="173"/>
      <c r="O122" s="173"/>
      <c r="P122" s="173"/>
      <c r="Q122" s="173"/>
      <c r="R122" s="173"/>
      <c r="S122" s="173"/>
      <c r="T122" s="173"/>
    </row>
    <row r="123" spans="1:20">
      <c r="A123" s="173"/>
      <c r="B123" s="31" t="s">
        <v>38</v>
      </c>
      <c r="C123" s="36">
        <v>0.27</v>
      </c>
      <c r="D123" s="176">
        <v>49984</v>
      </c>
      <c r="E123" s="39">
        <v>1.1000000000000001</v>
      </c>
      <c r="F123" s="39">
        <v>2.86</v>
      </c>
      <c r="G123" s="173"/>
      <c r="H123" s="173"/>
      <c r="I123" s="173"/>
      <c r="J123" s="173"/>
      <c r="K123" s="173"/>
      <c r="L123" s="173"/>
      <c r="M123" s="173"/>
      <c r="N123" s="173"/>
      <c r="O123" s="173"/>
      <c r="P123" s="173"/>
      <c r="Q123" s="173"/>
      <c r="R123" s="173"/>
      <c r="S123" s="173"/>
      <c r="T123" s="173"/>
    </row>
    <row r="124" spans="1:20">
      <c r="A124" s="173"/>
      <c r="B124" s="31" t="s">
        <v>35</v>
      </c>
      <c r="C124" s="36">
        <v>0.24</v>
      </c>
      <c r="D124" s="176">
        <v>54461</v>
      </c>
      <c r="E124" s="39">
        <v>1.17</v>
      </c>
      <c r="F124" s="39">
        <v>2.64</v>
      </c>
      <c r="G124" s="173"/>
      <c r="H124" s="173"/>
      <c r="I124" s="173"/>
      <c r="J124" s="173"/>
      <c r="K124" s="173"/>
      <c r="L124" s="173"/>
      <c r="M124" s="173"/>
      <c r="N124" s="173"/>
      <c r="O124" s="173"/>
      <c r="P124" s="173"/>
      <c r="Q124" s="173"/>
      <c r="R124" s="173"/>
      <c r="S124" s="173"/>
      <c r="T124" s="173"/>
    </row>
    <row r="125" spans="1:20">
      <c r="A125" s="173"/>
      <c r="B125" s="31" t="s">
        <v>34</v>
      </c>
      <c r="C125" s="36">
        <v>0.24</v>
      </c>
      <c r="D125" s="176">
        <v>62513</v>
      </c>
      <c r="E125" s="39">
        <v>1.17</v>
      </c>
      <c r="F125" s="39">
        <v>2.63</v>
      </c>
      <c r="G125" s="173"/>
      <c r="H125" s="173"/>
      <c r="I125" s="173"/>
      <c r="J125" s="173"/>
      <c r="K125" s="173"/>
      <c r="L125" s="173"/>
      <c r="M125" s="173"/>
      <c r="N125" s="173"/>
      <c r="O125" s="173"/>
      <c r="P125" s="173"/>
      <c r="Q125" s="173"/>
      <c r="R125" s="173"/>
      <c r="S125" s="173"/>
      <c r="T125" s="173"/>
    </row>
    <row r="126" spans="1:20">
      <c r="A126" s="173"/>
      <c r="B126" s="31" t="s">
        <v>26</v>
      </c>
      <c r="C126" s="36">
        <v>0.23</v>
      </c>
      <c r="D126" s="176">
        <v>62513</v>
      </c>
      <c r="E126" s="39">
        <v>1.17</v>
      </c>
      <c r="F126" s="39">
        <v>2.63</v>
      </c>
      <c r="G126" s="173"/>
      <c r="H126" s="173"/>
      <c r="I126" s="173"/>
      <c r="J126" s="173"/>
      <c r="K126" s="173"/>
      <c r="L126" s="173"/>
      <c r="M126" s="173"/>
      <c r="N126" s="173"/>
      <c r="O126" s="173"/>
      <c r="P126" s="173"/>
      <c r="Q126" s="173"/>
      <c r="R126" s="173"/>
      <c r="S126" s="173"/>
      <c r="T126" s="173"/>
    </row>
    <row r="127" spans="1:20">
      <c r="A127" s="173"/>
      <c r="B127" s="530" t="s">
        <v>18</v>
      </c>
      <c r="D127" s="182">
        <v>67296</v>
      </c>
      <c r="E127" s="40">
        <v>1.23</v>
      </c>
      <c r="F127" s="40">
        <v>2.75</v>
      </c>
      <c r="G127" s="38">
        <v>0.23</v>
      </c>
      <c r="H127" s="173"/>
      <c r="I127" s="173"/>
      <c r="J127" s="173"/>
      <c r="K127" s="173"/>
      <c r="L127" s="173"/>
      <c r="M127" s="173"/>
      <c r="N127" s="173"/>
      <c r="O127" s="173"/>
      <c r="P127" s="173"/>
      <c r="Q127" s="173"/>
      <c r="R127" s="173"/>
      <c r="S127" s="173"/>
      <c r="T127" s="173"/>
    </row>
    <row r="128" spans="1:20">
      <c r="A128" s="173"/>
      <c r="B128" s="31" t="s">
        <v>21</v>
      </c>
      <c r="C128" s="36">
        <v>0.23</v>
      </c>
      <c r="D128" s="176">
        <v>67296</v>
      </c>
      <c r="E128" s="39">
        <v>1.23</v>
      </c>
      <c r="F128" s="39">
        <v>2.75</v>
      </c>
      <c r="G128" s="173"/>
      <c r="H128" s="173"/>
      <c r="I128" s="173"/>
      <c r="J128" s="173"/>
      <c r="K128" s="173"/>
      <c r="L128" s="173"/>
      <c r="M128" s="173"/>
      <c r="N128" s="173"/>
      <c r="O128" s="173"/>
      <c r="P128" s="173"/>
      <c r="Q128" s="173"/>
      <c r="R128" s="173"/>
      <c r="S128" s="173"/>
      <c r="T128" s="173"/>
    </row>
    <row r="129" spans="1:20">
      <c r="A129" s="173"/>
      <c r="B129" s="31" t="s">
        <v>27</v>
      </c>
      <c r="C129" s="36">
        <v>0.23</v>
      </c>
      <c r="D129" s="176">
        <v>58699</v>
      </c>
      <c r="E129" s="39">
        <v>1.1599999999999999</v>
      </c>
      <c r="F129" s="39">
        <v>2.56</v>
      </c>
      <c r="G129" s="173"/>
      <c r="H129" s="173"/>
      <c r="I129" s="173"/>
      <c r="J129" s="173"/>
      <c r="K129" s="173"/>
      <c r="L129" s="173"/>
      <c r="M129" s="173"/>
      <c r="N129" s="173"/>
      <c r="O129" s="173"/>
      <c r="P129" s="173"/>
      <c r="Q129" s="173"/>
      <c r="R129" s="173"/>
      <c r="S129" s="173"/>
      <c r="T129" s="173"/>
    </row>
    <row r="130" spans="1:20">
      <c r="A130" s="173"/>
      <c r="B130" s="31" t="s">
        <v>31</v>
      </c>
      <c r="C130" s="36">
        <v>0.22</v>
      </c>
      <c r="D130" s="176">
        <v>57637</v>
      </c>
      <c r="E130" s="39">
        <v>0.97</v>
      </c>
      <c r="F130" s="39">
        <v>2.2999999999999998</v>
      </c>
      <c r="G130" s="173"/>
      <c r="H130" s="173"/>
      <c r="I130" s="173"/>
      <c r="J130" s="173"/>
      <c r="K130" s="173"/>
      <c r="L130" s="173"/>
      <c r="M130" s="173"/>
      <c r="N130" s="173"/>
      <c r="O130" s="173"/>
      <c r="P130" s="173"/>
      <c r="Q130" s="173"/>
      <c r="R130" s="173"/>
      <c r="S130" s="173"/>
      <c r="T130" s="173"/>
    </row>
    <row r="131" spans="1:20" s="173" customFormat="1">
      <c r="B131" s="31" t="s">
        <v>22</v>
      </c>
      <c r="C131" s="36">
        <v>0.22</v>
      </c>
      <c r="D131" s="176">
        <v>62513</v>
      </c>
      <c r="E131" s="39">
        <v>1.17</v>
      </c>
      <c r="F131" s="39">
        <v>2.63</v>
      </c>
    </row>
    <row r="132" spans="1:20">
      <c r="A132" s="173"/>
      <c r="B132" s="31" t="s">
        <v>32</v>
      </c>
      <c r="C132" s="37">
        <v>0.21</v>
      </c>
      <c r="D132" s="176">
        <v>62513</v>
      </c>
      <c r="E132" s="39">
        <v>1.17</v>
      </c>
      <c r="F132" s="39">
        <v>2.63</v>
      </c>
      <c r="G132" s="173"/>
      <c r="H132" s="173"/>
      <c r="I132" s="173"/>
      <c r="J132" s="173"/>
      <c r="K132" s="173"/>
      <c r="L132" s="173"/>
      <c r="M132" s="173"/>
      <c r="N132" s="173"/>
      <c r="O132" s="173"/>
      <c r="P132" s="173"/>
      <c r="Q132" s="173"/>
      <c r="R132" s="173"/>
      <c r="S132" s="173"/>
      <c r="T132" s="173"/>
    </row>
    <row r="133" spans="1:20">
      <c r="A133" s="173"/>
      <c r="B133" s="31" t="s">
        <v>24</v>
      </c>
      <c r="C133" s="36">
        <v>0.21</v>
      </c>
      <c r="D133" s="176">
        <v>67296</v>
      </c>
      <c r="E133" s="39">
        <v>1.23</v>
      </c>
      <c r="F133" s="39">
        <v>2.75</v>
      </c>
      <c r="G133" s="173"/>
      <c r="H133" s="173"/>
      <c r="I133" s="173"/>
      <c r="J133" s="173"/>
      <c r="K133" s="173"/>
      <c r="L133" s="173"/>
      <c r="M133" s="173"/>
      <c r="N133" s="173"/>
      <c r="O133" s="173"/>
      <c r="P133" s="173"/>
      <c r="Q133" s="173"/>
      <c r="R133" s="173"/>
      <c r="S133" s="173"/>
      <c r="T133" s="173"/>
    </row>
    <row r="134" spans="1:20">
      <c r="A134" s="173"/>
      <c r="B134" s="31" t="s">
        <v>19</v>
      </c>
      <c r="C134" s="36">
        <v>0.21</v>
      </c>
      <c r="D134" s="176">
        <v>67296</v>
      </c>
      <c r="E134" s="39">
        <v>1.23</v>
      </c>
      <c r="F134" s="39">
        <v>2.75</v>
      </c>
      <c r="G134" s="173"/>
      <c r="H134" s="173"/>
      <c r="I134" s="173"/>
      <c r="J134" s="173"/>
      <c r="K134" s="173"/>
      <c r="L134" s="173"/>
      <c r="M134" s="173"/>
      <c r="N134" s="173"/>
      <c r="O134" s="173"/>
      <c r="P134" s="173"/>
      <c r="Q134" s="173"/>
      <c r="R134" s="173"/>
      <c r="S134" s="173"/>
      <c r="T134" s="173"/>
    </row>
    <row r="135" spans="1:20">
      <c r="A135" s="173"/>
      <c r="B135" s="31" t="s">
        <v>30</v>
      </c>
      <c r="C135" s="36">
        <v>0.21</v>
      </c>
      <c r="D135" s="176">
        <v>67296</v>
      </c>
      <c r="E135" s="39">
        <v>1.23</v>
      </c>
      <c r="F135" s="39">
        <v>2.75</v>
      </c>
      <c r="G135" s="173"/>
      <c r="H135" s="173"/>
      <c r="I135" s="173"/>
      <c r="J135" s="173"/>
      <c r="K135" s="173"/>
      <c r="L135" s="173"/>
      <c r="M135" s="173"/>
      <c r="N135" s="173"/>
      <c r="O135" s="173"/>
      <c r="P135" s="173"/>
      <c r="Q135" s="173"/>
      <c r="R135" s="173"/>
      <c r="S135" s="173"/>
      <c r="T135" s="173"/>
    </row>
    <row r="136" spans="1:20">
      <c r="A136" s="173"/>
      <c r="B136" s="31" t="s">
        <v>20</v>
      </c>
      <c r="C136" s="36">
        <v>0.21</v>
      </c>
      <c r="D136" s="176">
        <v>67296</v>
      </c>
      <c r="E136" s="39">
        <v>1.23</v>
      </c>
      <c r="F136" s="39">
        <v>2.75</v>
      </c>
      <c r="G136" s="173"/>
      <c r="H136" s="173"/>
      <c r="I136" s="173"/>
      <c r="J136" s="173"/>
      <c r="K136" s="173"/>
      <c r="L136" s="173"/>
      <c r="M136" s="173"/>
      <c r="N136" s="173"/>
      <c r="O136" s="173"/>
      <c r="P136" s="173"/>
      <c r="Q136" s="173"/>
      <c r="R136" s="173"/>
      <c r="S136" s="173"/>
      <c r="T136" s="173"/>
    </row>
    <row r="137" spans="1:20">
      <c r="A137" s="173"/>
      <c r="B137" s="31" t="s">
        <v>25</v>
      </c>
      <c r="C137" s="36">
        <v>0.19</v>
      </c>
      <c r="D137" s="176">
        <v>67296</v>
      </c>
      <c r="E137" s="39">
        <v>1.23</v>
      </c>
      <c r="F137" s="39">
        <v>2.75</v>
      </c>
      <c r="G137" s="173"/>
      <c r="H137" s="173"/>
      <c r="I137" s="173"/>
      <c r="J137" s="173"/>
      <c r="K137" s="173"/>
      <c r="L137" s="173"/>
      <c r="M137" s="173"/>
      <c r="N137" s="173"/>
      <c r="O137" s="173"/>
      <c r="P137" s="173"/>
      <c r="Q137" s="173"/>
      <c r="R137" s="173"/>
      <c r="S137" s="173"/>
      <c r="T137" s="173"/>
    </row>
    <row r="138" spans="1:20">
      <c r="A138" s="173"/>
      <c r="B138" s="600" t="s">
        <v>29</v>
      </c>
      <c r="C138" s="36">
        <v>0.18</v>
      </c>
      <c r="D138" s="415">
        <v>72804</v>
      </c>
      <c r="E138" s="39">
        <v>1.2</v>
      </c>
      <c r="F138" s="39">
        <v>2.69</v>
      </c>
      <c r="H138" s="173"/>
      <c r="I138" s="173"/>
      <c r="J138" s="173"/>
      <c r="K138" s="173"/>
      <c r="L138" s="173"/>
      <c r="M138" s="173"/>
      <c r="N138" s="173"/>
      <c r="O138" s="173"/>
      <c r="P138" s="173"/>
      <c r="Q138" s="173"/>
      <c r="R138" s="173"/>
      <c r="S138" s="173"/>
      <c r="T138" s="173"/>
    </row>
    <row r="139" spans="1:20">
      <c r="A139" s="173"/>
      <c r="B139" s="31" t="s">
        <v>37</v>
      </c>
      <c r="C139" s="36">
        <v>0.18</v>
      </c>
      <c r="D139" s="176">
        <v>67296</v>
      </c>
      <c r="E139" s="39">
        <v>1.23</v>
      </c>
      <c r="F139" s="39">
        <v>2.75</v>
      </c>
      <c r="G139" s="173"/>
      <c r="H139" s="173"/>
      <c r="I139" s="173"/>
      <c r="J139" s="173"/>
      <c r="K139" s="173"/>
      <c r="L139" s="173"/>
      <c r="M139" s="173"/>
      <c r="N139" s="173"/>
      <c r="O139" s="173"/>
      <c r="P139" s="173"/>
      <c r="Q139" s="173"/>
      <c r="R139" s="173"/>
      <c r="S139" s="173"/>
      <c r="T139" s="173"/>
    </row>
    <row r="140" spans="1:20">
      <c r="A140" s="173"/>
      <c r="B140" s="31" t="s">
        <v>28</v>
      </c>
      <c r="C140" s="36">
        <v>0.18</v>
      </c>
      <c r="D140" s="176">
        <v>67296</v>
      </c>
      <c r="E140" s="39">
        <v>1.23</v>
      </c>
      <c r="F140" s="39">
        <v>2.75</v>
      </c>
      <c r="G140" s="173"/>
      <c r="H140" s="173"/>
      <c r="I140" s="173"/>
      <c r="J140" s="173"/>
      <c r="K140" s="173"/>
      <c r="L140" s="173"/>
      <c r="M140" s="173"/>
      <c r="N140" s="173"/>
      <c r="O140" s="173"/>
      <c r="P140" s="173"/>
      <c r="Q140" s="173"/>
      <c r="R140" s="173"/>
      <c r="S140" s="173"/>
      <c r="T140" s="173"/>
    </row>
    <row r="141" spans="1:20">
      <c r="A141" s="173"/>
      <c r="B141" s="31" t="s">
        <v>23</v>
      </c>
      <c r="C141" s="36">
        <v>0.17</v>
      </c>
      <c r="D141" s="176">
        <v>67296</v>
      </c>
      <c r="E141" s="39">
        <v>1.23</v>
      </c>
      <c r="F141" s="39">
        <v>2.75</v>
      </c>
      <c r="G141" s="173"/>
      <c r="H141" s="173"/>
      <c r="I141" s="173"/>
      <c r="J141" s="173"/>
      <c r="K141" s="173"/>
      <c r="L141" s="173"/>
      <c r="M141" s="173"/>
      <c r="N141" s="173"/>
      <c r="O141" s="173"/>
      <c r="P141" s="173"/>
      <c r="Q141" s="173"/>
      <c r="R141" s="173"/>
      <c r="S141" s="173"/>
      <c r="T141" s="173"/>
    </row>
    <row r="142" spans="1:20">
      <c r="A142" s="173"/>
      <c r="B142" s="31" t="s">
        <v>33</v>
      </c>
      <c r="C142" s="36">
        <v>0.15</v>
      </c>
      <c r="D142" s="176">
        <v>67296</v>
      </c>
      <c r="E142" s="39">
        <v>1.23</v>
      </c>
      <c r="F142" s="39">
        <v>2.75</v>
      </c>
      <c r="G142" s="173"/>
      <c r="H142" s="173"/>
      <c r="I142" s="173"/>
      <c r="J142" s="173"/>
      <c r="K142" s="173"/>
      <c r="L142" s="173"/>
      <c r="M142" s="173"/>
      <c r="N142" s="173"/>
      <c r="O142" s="173"/>
      <c r="P142" s="173"/>
      <c r="Q142" s="173"/>
      <c r="R142" s="173"/>
      <c r="S142" s="173"/>
      <c r="T142" s="173"/>
    </row>
    <row r="143" spans="1:20">
      <c r="A143" s="173"/>
      <c r="B143" s="31" t="s">
        <v>36</v>
      </c>
      <c r="C143" s="36">
        <v>0.11</v>
      </c>
      <c r="D143" s="176">
        <v>67296</v>
      </c>
      <c r="E143" s="39">
        <v>1.23</v>
      </c>
      <c r="F143" s="39">
        <v>2.75</v>
      </c>
      <c r="G143" s="173"/>
      <c r="H143" s="173"/>
      <c r="I143" s="173"/>
      <c r="J143" s="173"/>
      <c r="K143" s="173"/>
      <c r="L143" s="173"/>
      <c r="M143" s="173"/>
      <c r="N143" s="173"/>
      <c r="O143" s="173"/>
      <c r="P143" s="173"/>
      <c r="Q143" s="173"/>
      <c r="R143" s="173"/>
      <c r="S143" s="173"/>
      <c r="T143" s="173"/>
    </row>
    <row r="145" spans="1:20" ht="14.25" customHeight="1">
      <c r="A145" s="618" t="s">
        <v>603</v>
      </c>
      <c r="B145" s="618"/>
      <c r="C145" s="618"/>
      <c r="D145" s="618"/>
      <c r="E145" s="618"/>
      <c r="F145" s="618"/>
      <c r="G145" s="618"/>
      <c r="H145" s="618"/>
      <c r="I145" s="6"/>
      <c r="J145" s="173"/>
      <c r="K145" s="173"/>
      <c r="L145" s="173"/>
      <c r="M145" s="173"/>
      <c r="N145" s="173"/>
      <c r="O145" s="173"/>
      <c r="P145" s="173"/>
      <c r="Q145" s="173"/>
      <c r="R145" s="173"/>
      <c r="S145" s="173"/>
      <c r="T145" s="173"/>
    </row>
    <row r="146" spans="1:20">
      <c r="A146" s="618" t="s">
        <v>138</v>
      </c>
      <c r="B146" s="618"/>
      <c r="C146" s="618"/>
      <c r="D146" s="618"/>
      <c r="E146" s="618"/>
      <c r="F146" s="618"/>
      <c r="G146" s="618"/>
      <c r="H146" s="618"/>
      <c r="I146" s="6"/>
      <c r="J146" s="173"/>
      <c r="K146" s="173"/>
      <c r="L146" s="173"/>
      <c r="M146" s="173"/>
      <c r="N146" s="173"/>
      <c r="O146" s="173"/>
      <c r="P146" s="173"/>
      <c r="Q146" s="173"/>
      <c r="R146" s="173"/>
      <c r="S146" s="173"/>
      <c r="T146" s="173"/>
    </row>
    <row r="149" spans="1:20" s="76" customFormat="1">
      <c r="A149" s="619" t="s">
        <v>466</v>
      </c>
      <c r="B149" s="619"/>
      <c r="C149" s="619"/>
      <c r="D149" s="619"/>
      <c r="E149" s="619"/>
      <c r="F149" s="619"/>
      <c r="G149" s="619"/>
      <c r="H149" s="619"/>
      <c r="I149" s="619"/>
    </row>
    <row r="151" spans="1:20">
      <c r="A151" s="173"/>
      <c r="B151" s="634" t="s">
        <v>139</v>
      </c>
      <c r="C151" s="634"/>
      <c r="D151" s="42"/>
      <c r="E151" s="42"/>
      <c r="F151" s="42"/>
      <c r="G151" s="173"/>
      <c r="H151" s="173"/>
      <c r="I151" s="173"/>
      <c r="J151" s="173"/>
      <c r="K151" s="173"/>
      <c r="L151" s="173"/>
      <c r="M151" s="173"/>
      <c r="N151" s="173"/>
      <c r="O151" s="173"/>
      <c r="P151" s="173"/>
      <c r="Q151" s="173"/>
      <c r="R151" s="173"/>
      <c r="S151" s="173"/>
      <c r="T151" s="173"/>
    </row>
    <row r="152" spans="1:20" ht="60">
      <c r="A152" s="411"/>
      <c r="B152" s="412" t="s">
        <v>140</v>
      </c>
      <c r="C152" s="412" t="s">
        <v>141</v>
      </c>
      <c r="D152" s="413" t="s">
        <v>139</v>
      </c>
      <c r="E152" s="412" t="s">
        <v>142</v>
      </c>
      <c r="F152" s="412" t="s">
        <v>143</v>
      </c>
      <c r="G152" s="412" t="s">
        <v>144</v>
      </c>
      <c r="H152" s="19" t="s">
        <v>70</v>
      </c>
      <c r="I152" s="19"/>
      <c r="J152" s="173"/>
      <c r="K152" s="173"/>
      <c r="L152" s="173"/>
      <c r="M152" s="173"/>
      <c r="N152" s="173"/>
      <c r="O152" s="173"/>
      <c r="P152" s="173"/>
      <c r="Q152" s="173"/>
      <c r="R152" s="173"/>
      <c r="S152" s="173"/>
      <c r="T152" s="173"/>
    </row>
    <row r="153" spans="1:20">
      <c r="A153" s="414" t="s">
        <v>36</v>
      </c>
      <c r="B153" s="415">
        <v>6043</v>
      </c>
      <c r="C153" s="415">
        <v>869</v>
      </c>
      <c r="D153" s="417">
        <v>6912</v>
      </c>
      <c r="E153" s="415">
        <v>10094</v>
      </c>
      <c r="F153" s="416">
        <v>0.68</v>
      </c>
      <c r="G153" s="419">
        <f t="shared" ref="G153:G173" si="2">F153-15%</f>
        <v>0.53</v>
      </c>
      <c r="H153" s="9"/>
      <c r="I153" s="241"/>
      <c r="J153" s="173"/>
      <c r="K153" s="173"/>
      <c r="L153" s="173"/>
      <c r="M153" s="173"/>
      <c r="N153" s="173"/>
      <c r="O153" s="173"/>
      <c r="P153" s="173"/>
      <c r="Q153" s="173"/>
      <c r="R153" s="173"/>
      <c r="S153" s="173"/>
      <c r="T153" s="173"/>
    </row>
    <row r="154" spans="1:20">
      <c r="A154" s="414" t="s">
        <v>33</v>
      </c>
      <c r="B154" s="415">
        <v>8640</v>
      </c>
      <c r="C154" s="415">
        <v>1499</v>
      </c>
      <c r="D154" s="417">
        <v>10139</v>
      </c>
      <c r="E154" s="415">
        <v>10094</v>
      </c>
      <c r="F154" s="416">
        <v>1</v>
      </c>
      <c r="G154" s="419">
        <f t="shared" si="2"/>
        <v>0.85</v>
      </c>
      <c r="H154" s="9"/>
      <c r="I154" s="241"/>
      <c r="J154" s="173"/>
      <c r="K154" s="173"/>
      <c r="L154" s="173"/>
      <c r="M154" s="173"/>
      <c r="N154" s="173"/>
      <c r="O154" s="173"/>
      <c r="P154" s="173"/>
      <c r="Q154" s="173"/>
      <c r="R154" s="173"/>
      <c r="S154" s="173"/>
      <c r="T154" s="173"/>
    </row>
    <row r="155" spans="1:20">
      <c r="A155" s="414" t="s">
        <v>23</v>
      </c>
      <c r="B155" s="415">
        <v>9838</v>
      </c>
      <c r="C155" s="415">
        <v>1746</v>
      </c>
      <c r="D155" s="417">
        <v>11584</v>
      </c>
      <c r="E155" s="415">
        <v>10094</v>
      </c>
      <c r="F155" s="416">
        <v>1.1499999999999999</v>
      </c>
      <c r="G155" s="419">
        <f t="shared" si="2"/>
        <v>0.99999999999999989</v>
      </c>
      <c r="H155" s="9"/>
      <c r="I155" s="241"/>
      <c r="J155" s="173"/>
      <c r="K155" s="173"/>
      <c r="L155" s="173"/>
      <c r="M155" s="173"/>
      <c r="N155" s="173"/>
      <c r="O155" s="173"/>
      <c r="P155" s="173"/>
      <c r="Q155" s="173"/>
      <c r="R155" s="173"/>
      <c r="S155" s="173"/>
      <c r="T155" s="173"/>
    </row>
    <row r="156" spans="1:20">
      <c r="A156" s="414" t="s">
        <v>28</v>
      </c>
      <c r="B156" s="415">
        <v>9833</v>
      </c>
      <c r="C156" s="415">
        <v>1825</v>
      </c>
      <c r="D156" s="417">
        <v>11658</v>
      </c>
      <c r="E156" s="415">
        <v>10094</v>
      </c>
      <c r="F156" s="416">
        <v>1.1499999999999999</v>
      </c>
      <c r="G156" s="419">
        <f t="shared" si="2"/>
        <v>0.99999999999999989</v>
      </c>
      <c r="H156" s="9"/>
      <c r="I156" s="241"/>
      <c r="J156" s="173"/>
      <c r="K156" s="173"/>
      <c r="L156" s="173"/>
      <c r="M156" s="173"/>
      <c r="N156" s="173"/>
      <c r="O156" s="173"/>
      <c r="P156" s="173"/>
      <c r="Q156" s="173"/>
      <c r="R156" s="173"/>
      <c r="S156" s="173"/>
      <c r="T156" s="173"/>
    </row>
    <row r="157" spans="1:20">
      <c r="A157" s="414" t="s">
        <v>37</v>
      </c>
      <c r="B157" s="415">
        <v>9855</v>
      </c>
      <c r="C157" s="415">
        <v>1817</v>
      </c>
      <c r="D157" s="417">
        <v>11672</v>
      </c>
      <c r="E157" s="415">
        <v>10094</v>
      </c>
      <c r="F157" s="416">
        <v>1.1599999999999999</v>
      </c>
      <c r="G157" s="419">
        <f t="shared" si="2"/>
        <v>1.01</v>
      </c>
      <c r="H157" s="9"/>
      <c r="I157" s="241"/>
      <c r="J157" s="173"/>
      <c r="K157" s="173"/>
      <c r="L157" s="173"/>
      <c r="M157" s="173"/>
      <c r="N157" s="173"/>
      <c r="O157" s="173"/>
      <c r="P157" s="173"/>
      <c r="Q157" s="173"/>
      <c r="R157" s="173"/>
      <c r="S157" s="173"/>
      <c r="T157" s="173"/>
    </row>
    <row r="158" spans="1:20">
      <c r="A158" s="414" t="s">
        <v>32</v>
      </c>
      <c r="B158" s="415">
        <v>10548</v>
      </c>
      <c r="C158" s="415">
        <v>2109</v>
      </c>
      <c r="D158" s="417">
        <v>12657</v>
      </c>
      <c r="E158" s="415">
        <v>9377</v>
      </c>
      <c r="F158" s="416">
        <v>1.35</v>
      </c>
      <c r="G158" s="419">
        <f t="shared" si="2"/>
        <v>1.2000000000000002</v>
      </c>
      <c r="H158" s="9"/>
      <c r="I158" s="241"/>
      <c r="J158" s="173"/>
      <c r="K158" s="173"/>
      <c r="L158" s="173"/>
      <c r="M158" s="173"/>
      <c r="N158" s="173"/>
      <c r="O158" s="173"/>
      <c r="P158" s="173"/>
      <c r="Q158" s="173"/>
      <c r="R158" s="173"/>
      <c r="S158" s="173"/>
      <c r="T158" s="173"/>
    </row>
    <row r="159" spans="1:20">
      <c r="A159" s="414" t="s">
        <v>31</v>
      </c>
      <c r="B159" s="415">
        <v>10433</v>
      </c>
      <c r="C159" s="415">
        <v>2226</v>
      </c>
      <c r="D159" s="417">
        <v>12658</v>
      </c>
      <c r="E159" s="415">
        <v>8646</v>
      </c>
      <c r="F159" s="416">
        <v>1.46</v>
      </c>
      <c r="G159" s="419">
        <f t="shared" si="2"/>
        <v>1.31</v>
      </c>
      <c r="H159" s="9"/>
      <c r="I159" s="241"/>
      <c r="J159" s="173"/>
      <c r="K159" s="173"/>
      <c r="L159" s="173"/>
      <c r="M159" s="173"/>
      <c r="N159" s="173"/>
      <c r="O159" s="173"/>
      <c r="P159" s="173"/>
      <c r="Q159" s="173"/>
      <c r="R159" s="173"/>
      <c r="S159" s="173"/>
      <c r="T159" s="173"/>
    </row>
    <row r="160" spans="1:20">
      <c r="A160" s="414" t="s">
        <v>25</v>
      </c>
      <c r="B160" s="415">
        <v>10574</v>
      </c>
      <c r="C160" s="415">
        <v>2106</v>
      </c>
      <c r="D160" s="417">
        <v>12680</v>
      </c>
      <c r="E160" s="415">
        <v>10094</v>
      </c>
      <c r="F160" s="416">
        <v>1.26</v>
      </c>
      <c r="G160" s="419">
        <f t="shared" si="2"/>
        <v>1.1100000000000001</v>
      </c>
      <c r="H160" s="9"/>
      <c r="I160" s="241"/>
      <c r="J160" s="173"/>
      <c r="K160" s="173"/>
      <c r="L160" s="173"/>
      <c r="M160" s="173"/>
      <c r="N160" s="173"/>
      <c r="O160" s="173"/>
      <c r="P160" s="173"/>
      <c r="Q160" s="173"/>
      <c r="R160" s="173"/>
      <c r="S160" s="173"/>
      <c r="T160" s="173"/>
    </row>
    <row r="161" spans="1:20" s="173" customFormat="1">
      <c r="A161" s="414" t="s">
        <v>29</v>
      </c>
      <c r="B161" s="415">
        <v>10603</v>
      </c>
      <c r="C161" s="415">
        <v>2175</v>
      </c>
      <c r="D161" s="417">
        <v>12778</v>
      </c>
      <c r="E161" s="415">
        <v>10921</v>
      </c>
      <c r="F161" s="416">
        <v>1.17</v>
      </c>
      <c r="G161" s="419">
        <f t="shared" si="2"/>
        <v>1.02</v>
      </c>
      <c r="H161" s="9"/>
      <c r="I161" s="241"/>
    </row>
    <row r="162" spans="1:20">
      <c r="A162" s="414" t="s">
        <v>35</v>
      </c>
      <c r="B162" s="415">
        <v>10505</v>
      </c>
      <c r="C162" s="415">
        <v>2302</v>
      </c>
      <c r="D162" s="417">
        <v>12807</v>
      </c>
      <c r="E162" s="415">
        <v>8169</v>
      </c>
      <c r="F162" s="416">
        <v>1.57</v>
      </c>
      <c r="G162" s="419">
        <f t="shared" si="2"/>
        <v>1.4200000000000002</v>
      </c>
      <c r="H162" s="9"/>
      <c r="I162" s="241"/>
      <c r="J162" s="173"/>
      <c r="K162" s="173"/>
      <c r="L162" s="173"/>
      <c r="M162" s="173"/>
      <c r="N162" s="173"/>
      <c r="O162" s="173"/>
      <c r="P162" s="173"/>
      <c r="Q162" s="173"/>
      <c r="R162" s="173"/>
      <c r="S162" s="173"/>
      <c r="T162" s="173"/>
    </row>
    <row r="163" spans="1:20">
      <c r="A163" s="414" t="s">
        <v>27</v>
      </c>
      <c r="B163" s="415">
        <v>11076</v>
      </c>
      <c r="C163" s="415">
        <v>2447</v>
      </c>
      <c r="D163" s="417">
        <v>13524</v>
      </c>
      <c r="E163" s="418">
        <v>8805</v>
      </c>
      <c r="F163" s="416">
        <v>1.54</v>
      </c>
      <c r="G163" s="419">
        <f t="shared" si="2"/>
        <v>1.3900000000000001</v>
      </c>
      <c r="H163" s="9"/>
      <c r="I163" s="241"/>
      <c r="J163" s="173"/>
      <c r="K163" s="173"/>
      <c r="L163" s="173"/>
      <c r="M163" s="173"/>
      <c r="N163" s="173"/>
      <c r="O163" s="173"/>
      <c r="P163" s="173"/>
      <c r="Q163" s="173"/>
      <c r="R163" s="173"/>
      <c r="S163" s="173"/>
      <c r="T163" s="173"/>
    </row>
    <row r="164" spans="1:20">
      <c r="A164" s="414" t="s">
        <v>38</v>
      </c>
      <c r="B164" s="415">
        <v>11103</v>
      </c>
      <c r="C164" s="415">
        <v>2464</v>
      </c>
      <c r="D164" s="417">
        <v>13568</v>
      </c>
      <c r="E164" s="415">
        <v>7498</v>
      </c>
      <c r="F164" s="416">
        <v>1.81</v>
      </c>
      <c r="G164" s="419">
        <f t="shared" si="2"/>
        <v>1.6600000000000001</v>
      </c>
      <c r="H164" s="9"/>
      <c r="I164" s="241"/>
      <c r="J164" s="173"/>
      <c r="K164" s="173"/>
      <c r="L164" s="173"/>
      <c r="M164" s="173"/>
      <c r="N164" s="173"/>
      <c r="O164" s="173"/>
      <c r="P164" s="173"/>
      <c r="Q164" s="173"/>
      <c r="R164" s="173"/>
      <c r="S164" s="173"/>
      <c r="T164" s="173"/>
    </row>
    <row r="165" spans="1:20">
      <c r="A165" s="414" t="s">
        <v>22</v>
      </c>
      <c r="B165" s="415">
        <v>11256</v>
      </c>
      <c r="C165" s="415">
        <v>2352</v>
      </c>
      <c r="D165" s="417">
        <v>13607</v>
      </c>
      <c r="E165" s="415">
        <v>9377</v>
      </c>
      <c r="F165" s="416">
        <v>1.45</v>
      </c>
      <c r="G165" s="419">
        <f t="shared" si="2"/>
        <v>1.3</v>
      </c>
      <c r="H165" s="213"/>
      <c r="I165" s="241"/>
      <c r="J165" s="173"/>
      <c r="K165" s="173"/>
      <c r="L165" s="173"/>
      <c r="M165" s="173"/>
      <c r="N165" s="173"/>
      <c r="O165" s="173"/>
      <c r="P165" s="173"/>
      <c r="Q165" s="173"/>
      <c r="R165" s="173"/>
      <c r="S165" s="173"/>
      <c r="T165" s="173"/>
    </row>
    <row r="166" spans="1:20">
      <c r="A166" s="414" t="s">
        <v>24</v>
      </c>
      <c r="B166" s="415">
        <v>11362</v>
      </c>
      <c r="C166" s="415">
        <v>2324</v>
      </c>
      <c r="D166" s="417">
        <v>13686</v>
      </c>
      <c r="E166" s="415">
        <v>10094</v>
      </c>
      <c r="F166" s="416">
        <v>1.36</v>
      </c>
      <c r="G166" s="419">
        <f t="shared" si="2"/>
        <v>1.2100000000000002</v>
      </c>
      <c r="H166" s="9"/>
      <c r="I166" s="241"/>
      <c r="J166" s="173"/>
      <c r="K166" s="173"/>
      <c r="L166" s="173"/>
      <c r="M166" s="173"/>
      <c r="N166" s="173"/>
      <c r="O166" s="173"/>
      <c r="P166" s="173"/>
      <c r="Q166" s="173"/>
      <c r="R166" s="173"/>
      <c r="S166" s="173"/>
      <c r="T166" s="173"/>
    </row>
    <row r="167" spans="1:20">
      <c r="A167" s="414" t="s">
        <v>19</v>
      </c>
      <c r="B167" s="415">
        <v>11384</v>
      </c>
      <c r="C167" s="415">
        <v>2351</v>
      </c>
      <c r="D167" s="417">
        <v>13735</v>
      </c>
      <c r="E167" s="415">
        <v>10094</v>
      </c>
      <c r="F167" s="416">
        <v>1.36</v>
      </c>
      <c r="G167" s="419">
        <f t="shared" si="2"/>
        <v>1.2100000000000002</v>
      </c>
      <c r="H167" s="9"/>
      <c r="I167" s="241"/>
      <c r="J167" s="173"/>
      <c r="K167" s="173"/>
      <c r="L167" s="173"/>
      <c r="M167" s="173"/>
      <c r="N167" s="173"/>
      <c r="O167" s="173"/>
      <c r="P167" s="173"/>
      <c r="Q167" s="173"/>
      <c r="R167" s="173"/>
      <c r="S167" s="173"/>
      <c r="T167" s="173"/>
    </row>
    <row r="168" spans="1:20">
      <c r="A168" s="414" t="s">
        <v>20</v>
      </c>
      <c r="B168" s="415">
        <v>11424</v>
      </c>
      <c r="C168" s="415">
        <v>2365</v>
      </c>
      <c r="D168" s="417">
        <v>13789</v>
      </c>
      <c r="E168" s="415">
        <v>10094</v>
      </c>
      <c r="F168" s="416">
        <v>1.37</v>
      </c>
      <c r="G168" s="419">
        <f t="shared" si="2"/>
        <v>1.2200000000000002</v>
      </c>
      <c r="H168" s="9"/>
      <c r="I168" s="241"/>
      <c r="J168" s="173"/>
      <c r="K168" s="173"/>
      <c r="L168" s="173"/>
      <c r="M168" s="173"/>
      <c r="N168" s="173"/>
      <c r="O168" s="173"/>
      <c r="P168" s="173"/>
      <c r="Q168" s="173"/>
      <c r="R168" s="173"/>
      <c r="S168" s="173"/>
      <c r="T168" s="173"/>
    </row>
    <row r="169" spans="1:20">
      <c r="A169" s="414" t="s">
        <v>30</v>
      </c>
      <c r="B169" s="415">
        <v>11730</v>
      </c>
      <c r="C169" s="415">
        <v>2444</v>
      </c>
      <c r="D169" s="417">
        <v>14173</v>
      </c>
      <c r="E169" s="415">
        <v>10094</v>
      </c>
      <c r="F169" s="416">
        <v>1.4</v>
      </c>
      <c r="G169" s="419">
        <f t="shared" si="2"/>
        <v>1.25</v>
      </c>
      <c r="H169" s="9"/>
      <c r="I169" s="241"/>
      <c r="J169" s="173"/>
      <c r="K169" s="173"/>
      <c r="L169" s="173"/>
      <c r="M169" s="173"/>
      <c r="N169" s="173"/>
      <c r="O169" s="173"/>
      <c r="P169" s="173"/>
      <c r="Q169" s="173"/>
      <c r="R169" s="173"/>
      <c r="S169" s="173"/>
      <c r="T169" s="173"/>
    </row>
    <row r="170" spans="1:20">
      <c r="A170" s="414" t="s">
        <v>26</v>
      </c>
      <c r="B170" s="415">
        <v>11894</v>
      </c>
      <c r="C170" s="415">
        <v>2435</v>
      </c>
      <c r="D170" s="417">
        <v>14329</v>
      </c>
      <c r="E170" s="415">
        <v>9377</v>
      </c>
      <c r="F170" s="416">
        <v>1.53</v>
      </c>
      <c r="G170" s="419">
        <f t="shared" si="2"/>
        <v>1.3800000000000001</v>
      </c>
      <c r="H170" s="9"/>
      <c r="I170" s="241"/>
      <c r="J170" s="173"/>
      <c r="K170" s="173"/>
      <c r="L170" s="173"/>
      <c r="M170" s="173"/>
      <c r="N170" s="173"/>
      <c r="O170" s="173"/>
      <c r="P170" s="173"/>
      <c r="Q170" s="173"/>
      <c r="R170" s="173"/>
      <c r="S170" s="173"/>
      <c r="T170" s="173"/>
    </row>
    <row r="171" spans="1:20">
      <c r="A171" s="414" t="s">
        <v>34</v>
      </c>
      <c r="B171" s="415">
        <v>12042</v>
      </c>
      <c r="C171" s="415">
        <v>2517</v>
      </c>
      <c r="D171" s="417">
        <v>14559</v>
      </c>
      <c r="E171" s="418">
        <v>9377</v>
      </c>
      <c r="F171" s="416">
        <v>1.55</v>
      </c>
      <c r="G171" s="419">
        <f t="shared" si="2"/>
        <v>1.4000000000000001</v>
      </c>
      <c r="H171" s="9"/>
      <c r="I171" s="241"/>
      <c r="J171" s="173"/>
      <c r="K171" s="173"/>
      <c r="L171" s="173"/>
      <c r="M171" s="173"/>
      <c r="N171" s="173"/>
      <c r="O171" s="173"/>
      <c r="P171" s="173"/>
      <c r="Q171" s="173"/>
      <c r="R171" s="173"/>
      <c r="S171" s="173"/>
      <c r="T171" s="173"/>
    </row>
    <row r="172" spans="1:20">
      <c r="A172" s="414" t="s">
        <v>21</v>
      </c>
      <c r="B172" s="415">
        <v>12437</v>
      </c>
      <c r="C172" s="415">
        <v>2631</v>
      </c>
      <c r="D172" s="417">
        <v>15068</v>
      </c>
      <c r="E172" s="415">
        <v>10094</v>
      </c>
      <c r="F172" s="416">
        <v>1.49</v>
      </c>
      <c r="G172" s="419">
        <f t="shared" si="2"/>
        <v>1.34</v>
      </c>
      <c r="H172" s="9"/>
      <c r="I172" s="241"/>
      <c r="J172" s="173"/>
      <c r="K172" s="173"/>
      <c r="L172" s="173"/>
      <c r="M172" s="173"/>
      <c r="N172" s="173"/>
      <c r="O172" s="173"/>
      <c r="P172" s="173"/>
      <c r="Q172" s="173"/>
      <c r="R172" s="173"/>
      <c r="S172" s="173"/>
      <c r="T172" s="173"/>
    </row>
    <row r="173" spans="1:20" s="580" customFormat="1">
      <c r="A173" s="530" t="s">
        <v>18</v>
      </c>
      <c r="B173" s="182">
        <v>12631</v>
      </c>
      <c r="C173" s="182">
        <v>2652</v>
      </c>
      <c r="E173" s="182">
        <v>10094</v>
      </c>
      <c r="F173" s="643">
        <v>1.51</v>
      </c>
      <c r="G173" s="644">
        <f t="shared" si="2"/>
        <v>1.36</v>
      </c>
      <c r="H173" s="417">
        <v>15283</v>
      </c>
      <c r="I173" s="347"/>
    </row>
    <row r="176" spans="1:20" ht="39.4" customHeight="1">
      <c r="A176" s="618" t="s">
        <v>467</v>
      </c>
      <c r="B176" s="618"/>
      <c r="C176" s="618"/>
      <c r="D176" s="618"/>
      <c r="E176" s="618"/>
      <c r="F176" s="618"/>
      <c r="G176" s="618"/>
      <c r="H176" s="618"/>
      <c r="I176" s="6"/>
      <c r="J176" s="173"/>
      <c r="K176" s="173"/>
      <c r="L176" s="173"/>
      <c r="M176" s="173"/>
      <c r="N176" s="173"/>
      <c r="O176" s="173"/>
      <c r="P176" s="173"/>
      <c r="Q176" s="173"/>
      <c r="R176" s="173"/>
      <c r="S176" s="173"/>
      <c r="T176" s="173"/>
    </row>
    <row r="177" spans="1:20" ht="15" customHeight="1">
      <c r="A177" s="618" t="s">
        <v>468</v>
      </c>
      <c r="B177" s="618"/>
      <c r="C177" s="618"/>
      <c r="D177" s="618"/>
      <c r="E177" s="618"/>
      <c r="F177" s="618"/>
      <c r="G177" s="618"/>
      <c r="H177" s="618"/>
      <c r="I177" s="6"/>
      <c r="J177" s="173"/>
      <c r="K177" s="173"/>
      <c r="L177" s="173"/>
      <c r="M177" s="173"/>
      <c r="N177" s="173"/>
      <c r="O177" s="173"/>
      <c r="P177" s="173"/>
      <c r="Q177" s="173"/>
      <c r="R177" s="173"/>
      <c r="S177" s="173"/>
      <c r="T177" s="173"/>
    </row>
  </sheetData>
  <sortState ref="B123:F143">
    <sortCondition descending="1" ref="C123:C143"/>
  </sortState>
  <mergeCells count="16">
    <mergeCell ref="A117:H117"/>
    <mergeCell ref="A118:H118"/>
    <mergeCell ref="A1:I1"/>
    <mergeCell ref="A28:H28"/>
    <mergeCell ref="A29:H29"/>
    <mergeCell ref="A43:I43"/>
    <mergeCell ref="A31:I31"/>
    <mergeCell ref="A41:H41"/>
    <mergeCell ref="A40:H40"/>
    <mergeCell ref="A177:H177"/>
    <mergeCell ref="B151:C151"/>
    <mergeCell ref="A120:I120"/>
    <mergeCell ref="A145:H145"/>
    <mergeCell ref="A146:H146"/>
    <mergeCell ref="A149:I149"/>
    <mergeCell ref="A176:H176"/>
  </mergeCells>
  <pageMargins left="0.7" right="0.7" top="0.75" bottom="0.75" header="0.3" footer="0.3"/>
  <pageSetup orientation="portrait" r:id="rId1"/>
  <ignoredErrors>
    <ignoredError sqref="E7"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9"/>
  <sheetViews>
    <sheetView zoomScale="80" zoomScaleNormal="80" workbookViewId="0">
      <selection activeCell="G156" sqref="G156"/>
    </sheetView>
  </sheetViews>
  <sheetFormatPr defaultRowHeight="14.5"/>
  <cols>
    <col min="1" max="1" width="10.26953125" customWidth="1"/>
    <col min="2" max="2" width="12.54296875" bestFit="1" customWidth="1"/>
    <col min="4" max="4" width="10.7265625" customWidth="1"/>
  </cols>
  <sheetData>
    <row r="1" spans="1:16" s="76" customFormat="1">
      <c r="A1" s="619" t="s">
        <v>469</v>
      </c>
      <c r="B1" s="619"/>
      <c r="C1" s="619"/>
      <c r="D1" s="619"/>
      <c r="E1" s="619"/>
      <c r="F1" s="619"/>
      <c r="G1" s="619"/>
      <c r="H1" s="619"/>
      <c r="I1" s="619"/>
      <c r="K1" s="210"/>
      <c r="L1" s="210"/>
      <c r="M1" s="210"/>
      <c r="N1" s="210"/>
      <c r="O1" s="210"/>
      <c r="P1" s="210"/>
    </row>
    <row r="2" spans="1:16" s="173" customFormat="1">
      <c r="K2" s="19"/>
      <c r="L2" s="19"/>
      <c r="M2" s="19"/>
      <c r="N2" s="19"/>
      <c r="O2" s="19"/>
      <c r="P2" s="19"/>
    </row>
    <row r="3" spans="1:16" s="173" customFormat="1" ht="24">
      <c r="B3" s="409"/>
      <c r="C3" s="421" t="s">
        <v>145</v>
      </c>
      <c r="D3" s="421" t="s">
        <v>46</v>
      </c>
      <c r="E3" s="409" t="s">
        <v>70</v>
      </c>
      <c r="F3" s="409" t="s">
        <v>544</v>
      </c>
      <c r="G3" s="409" t="s">
        <v>356</v>
      </c>
      <c r="K3" s="19"/>
      <c r="L3" s="19"/>
      <c r="M3" s="19"/>
      <c r="N3" s="19"/>
      <c r="O3" s="19"/>
      <c r="P3" s="19"/>
    </row>
    <row r="4" spans="1:16" s="173" customFormat="1">
      <c r="B4" s="422" t="s">
        <v>21</v>
      </c>
      <c r="C4" s="423">
        <v>1.4E-2</v>
      </c>
      <c r="D4" s="424">
        <v>1</v>
      </c>
      <c r="E4" s="409"/>
      <c r="F4" s="425">
        <v>4.2999999999999997E-2</v>
      </c>
      <c r="G4" s="425">
        <v>5.7000000000000002E-2</v>
      </c>
      <c r="K4" s="19"/>
      <c r="L4" s="19"/>
      <c r="M4" s="19"/>
      <c r="N4" s="19"/>
      <c r="O4" s="19"/>
      <c r="P4" s="19"/>
    </row>
    <row r="5" spans="1:16" s="420" customFormat="1">
      <c r="B5" s="181" t="s">
        <v>118</v>
      </c>
      <c r="D5" s="214">
        <v>1.6</v>
      </c>
      <c r="E5" s="432">
        <v>1.4999999999999999E-2</v>
      </c>
      <c r="F5" s="445">
        <v>4.2999999999999997E-2</v>
      </c>
      <c r="G5" s="445">
        <v>5.7000000000000002E-2</v>
      </c>
      <c r="K5" s="400"/>
      <c r="L5" s="400"/>
      <c r="M5" s="400"/>
      <c r="N5" s="400"/>
      <c r="O5" s="400"/>
      <c r="P5" s="400"/>
    </row>
    <row r="6" spans="1:16" s="173" customFormat="1">
      <c r="B6" s="422" t="s">
        <v>27</v>
      </c>
      <c r="C6" s="423">
        <v>1.4999999999999999E-2</v>
      </c>
      <c r="D6" s="424">
        <v>1.3</v>
      </c>
      <c r="E6" s="409"/>
      <c r="F6" s="425">
        <v>4.2999999999999997E-2</v>
      </c>
      <c r="G6" s="425">
        <v>5.7000000000000002E-2</v>
      </c>
      <c r="K6" s="19"/>
      <c r="L6" s="19"/>
      <c r="M6" s="19"/>
      <c r="N6" s="19"/>
      <c r="O6" s="19"/>
      <c r="P6" s="19"/>
    </row>
    <row r="7" spans="1:16" s="173" customFormat="1">
      <c r="B7" s="427" t="s">
        <v>31</v>
      </c>
      <c r="C7" s="423">
        <v>1.9E-2</v>
      </c>
      <c r="D7" s="424">
        <v>1.8</v>
      </c>
      <c r="E7" s="409"/>
      <c r="F7" s="425">
        <v>4.2999999999999997E-2</v>
      </c>
      <c r="G7" s="425">
        <v>5.7000000000000002E-2</v>
      </c>
      <c r="K7" s="19"/>
      <c r="L7" s="19"/>
      <c r="M7" s="19"/>
      <c r="N7" s="19"/>
      <c r="O7" s="19"/>
      <c r="P7" s="19"/>
    </row>
    <row r="8" spans="1:16" s="173" customFormat="1">
      <c r="B8" s="422" t="s">
        <v>34</v>
      </c>
      <c r="C8" s="423">
        <v>2.1999999999999999E-2</v>
      </c>
      <c r="D8" s="424">
        <v>1.8</v>
      </c>
      <c r="E8" s="409"/>
      <c r="F8" s="425">
        <v>4.2999999999999997E-2</v>
      </c>
      <c r="G8" s="425">
        <v>5.7000000000000002E-2</v>
      </c>
      <c r="K8" s="19"/>
      <c r="L8" s="19"/>
      <c r="M8" s="19"/>
      <c r="N8" s="19"/>
      <c r="O8" s="19"/>
      <c r="P8" s="19"/>
    </row>
    <row r="9" spans="1:16" s="173" customFormat="1">
      <c r="B9" s="426" t="s">
        <v>32</v>
      </c>
      <c r="C9" s="423">
        <v>2.5000000000000001E-2</v>
      </c>
      <c r="D9" s="424">
        <v>1.2</v>
      </c>
      <c r="E9" s="409"/>
      <c r="F9" s="425">
        <v>4.2999999999999997E-2</v>
      </c>
      <c r="G9" s="425">
        <v>5.7000000000000002E-2</v>
      </c>
      <c r="K9" s="19"/>
      <c r="L9" s="19"/>
      <c r="M9" s="19"/>
      <c r="N9" s="19"/>
      <c r="O9" s="19"/>
      <c r="P9" s="19"/>
    </row>
    <row r="10" spans="1:16" s="173" customFormat="1">
      <c r="B10" s="427" t="s">
        <v>38</v>
      </c>
      <c r="C10" s="423">
        <v>2.5000000000000001E-2</v>
      </c>
      <c r="D10" s="424">
        <v>2</v>
      </c>
      <c r="E10" s="409"/>
      <c r="F10" s="425">
        <v>4.2999999999999997E-2</v>
      </c>
      <c r="G10" s="425">
        <v>5.7000000000000002E-2</v>
      </c>
      <c r="K10" s="19"/>
      <c r="L10" s="19"/>
      <c r="M10" s="19"/>
      <c r="N10" s="19"/>
      <c r="O10" s="19"/>
      <c r="P10" s="19"/>
    </row>
    <row r="11" spans="1:16" s="173" customFormat="1">
      <c r="B11" s="422" t="s">
        <v>30</v>
      </c>
      <c r="C11" s="423">
        <v>2.7E-2</v>
      </c>
      <c r="D11" s="424">
        <v>1.3</v>
      </c>
      <c r="E11" s="409"/>
      <c r="F11" s="425">
        <v>4.2999999999999997E-2</v>
      </c>
      <c r="G11" s="425">
        <v>5.7000000000000002E-2</v>
      </c>
      <c r="K11" s="19"/>
      <c r="L11" s="19"/>
      <c r="M11" s="19"/>
      <c r="N11" s="19"/>
      <c r="O11" s="19"/>
      <c r="P11" s="19"/>
    </row>
    <row r="12" spans="1:16" s="173" customFormat="1">
      <c r="B12" s="422" t="s">
        <v>22</v>
      </c>
      <c r="C12" s="423">
        <v>2.9000000000000001E-2</v>
      </c>
      <c r="D12" s="424">
        <v>1.2</v>
      </c>
      <c r="E12" s="409"/>
      <c r="F12" s="425">
        <v>4.2999999999999997E-2</v>
      </c>
      <c r="G12" s="425">
        <v>5.7000000000000002E-2</v>
      </c>
      <c r="K12" s="19"/>
      <c r="L12" s="19"/>
      <c r="M12" s="19"/>
      <c r="N12" s="19"/>
      <c r="O12" s="19"/>
      <c r="P12" s="19"/>
    </row>
    <row r="13" spans="1:16" s="173" customFormat="1">
      <c r="B13" s="422" t="s">
        <v>35</v>
      </c>
      <c r="C13" s="434">
        <v>2.9000000000000001E-2</v>
      </c>
      <c r="D13" s="424">
        <v>1.6</v>
      </c>
      <c r="E13" s="432"/>
      <c r="F13" s="425">
        <v>4.2999999999999997E-2</v>
      </c>
      <c r="G13" s="425">
        <v>5.7000000000000002E-2</v>
      </c>
      <c r="K13" s="19"/>
      <c r="L13" s="19"/>
      <c r="M13" s="19"/>
      <c r="N13" s="19"/>
      <c r="O13" s="19"/>
      <c r="P13" s="19"/>
    </row>
    <row r="14" spans="1:16" s="173" customFormat="1">
      <c r="B14" s="422" t="s">
        <v>23</v>
      </c>
      <c r="C14" s="423">
        <v>0.03</v>
      </c>
      <c r="D14" s="424">
        <v>0.8</v>
      </c>
      <c r="E14" s="428"/>
      <c r="F14" s="425">
        <v>4.2999999999999997E-2</v>
      </c>
      <c r="G14" s="425">
        <v>5.7000000000000002E-2</v>
      </c>
      <c r="K14" s="19"/>
      <c r="L14" s="19"/>
      <c r="M14" s="19"/>
      <c r="N14" s="19"/>
      <c r="O14" s="19"/>
      <c r="P14" s="19"/>
    </row>
    <row r="15" spans="1:16" s="173" customFormat="1">
      <c r="B15" s="422" t="s">
        <v>24</v>
      </c>
      <c r="C15" s="423">
        <v>3.6999999999999998E-2</v>
      </c>
      <c r="D15" s="424">
        <v>1.5</v>
      </c>
      <c r="E15" s="409"/>
      <c r="F15" s="425">
        <v>4.2999999999999997E-2</v>
      </c>
      <c r="G15" s="425">
        <v>5.7000000000000002E-2</v>
      </c>
      <c r="K15" s="19"/>
      <c r="L15" s="19"/>
      <c r="M15" s="19"/>
      <c r="N15" s="19"/>
      <c r="O15" s="19"/>
      <c r="P15" s="19"/>
    </row>
    <row r="16" spans="1:16" s="173" customFormat="1">
      <c r="B16" s="422" t="s">
        <v>19</v>
      </c>
      <c r="C16" s="423">
        <v>3.9E-2</v>
      </c>
      <c r="D16" s="424">
        <v>1.4</v>
      </c>
      <c r="E16" s="409"/>
      <c r="F16" s="425">
        <v>4.2999999999999997E-2</v>
      </c>
      <c r="G16" s="425">
        <v>5.7000000000000002E-2</v>
      </c>
      <c r="K16" s="19"/>
      <c r="L16" s="19"/>
      <c r="M16" s="19"/>
      <c r="N16" s="19"/>
      <c r="O16" s="19"/>
      <c r="P16" s="19"/>
    </row>
    <row r="17" spans="1:16" s="173" customFormat="1">
      <c r="B17" s="422" t="s">
        <v>29</v>
      </c>
      <c r="C17" s="423">
        <v>4.5999999999999999E-2</v>
      </c>
      <c r="D17" s="424">
        <v>2.6</v>
      </c>
      <c r="E17" s="409"/>
      <c r="F17" s="425">
        <v>4.2999999999999997E-2</v>
      </c>
      <c r="G17" s="425">
        <v>5.7000000000000002E-2</v>
      </c>
      <c r="K17" s="19"/>
      <c r="L17" s="19"/>
      <c r="M17" s="19"/>
      <c r="N17" s="19"/>
      <c r="O17" s="19"/>
      <c r="P17" s="19"/>
    </row>
    <row r="18" spans="1:16" s="173" customFormat="1">
      <c r="A18" s="6"/>
      <c r="B18" s="427" t="s">
        <v>36</v>
      </c>
      <c r="C18" s="423">
        <v>0.05</v>
      </c>
      <c r="D18" s="424">
        <v>1.8</v>
      </c>
      <c r="E18" s="409"/>
      <c r="F18" s="425">
        <v>4.2999999999999997E-2</v>
      </c>
      <c r="G18" s="425">
        <v>5.7000000000000002E-2</v>
      </c>
      <c r="H18" s="6"/>
      <c r="I18" s="6"/>
    </row>
    <row r="19" spans="1:16" s="173" customFormat="1">
      <c r="A19" s="6"/>
      <c r="B19" s="422" t="s">
        <v>25</v>
      </c>
      <c r="C19" s="423">
        <v>5.0999999999999997E-2</v>
      </c>
      <c r="D19" s="424">
        <v>1.2</v>
      </c>
      <c r="E19" s="409"/>
      <c r="F19" s="425">
        <v>4.2999999999999997E-2</v>
      </c>
      <c r="G19" s="425">
        <v>5.7000000000000002E-2</v>
      </c>
      <c r="H19" s="6"/>
      <c r="I19" s="6"/>
    </row>
    <row r="20" spans="1:16" s="173" customFormat="1">
      <c r="B20" s="422" t="s">
        <v>26</v>
      </c>
      <c r="C20" s="423">
        <v>5.1999999999999998E-2</v>
      </c>
      <c r="D20" s="424">
        <v>3</v>
      </c>
      <c r="E20" s="409"/>
      <c r="F20" s="425">
        <v>4.2999999999999997E-2</v>
      </c>
      <c r="G20" s="425">
        <v>5.7000000000000002E-2</v>
      </c>
    </row>
    <row r="21" spans="1:16" s="173" customFormat="1">
      <c r="B21" s="422" t="s">
        <v>33</v>
      </c>
      <c r="C21" s="423">
        <v>5.8000000000000003E-2</v>
      </c>
      <c r="D21" s="424">
        <v>1.4</v>
      </c>
      <c r="E21" s="409"/>
      <c r="F21" s="425">
        <v>4.2999999999999997E-2</v>
      </c>
      <c r="G21" s="425">
        <v>5.7000000000000002E-2</v>
      </c>
    </row>
    <row r="22" spans="1:16" s="173" customFormat="1">
      <c r="B22" s="426" t="s">
        <v>20</v>
      </c>
      <c r="C22" s="423">
        <v>6.3E-2</v>
      </c>
      <c r="D22" s="424">
        <v>2.6</v>
      </c>
      <c r="E22" s="409"/>
      <c r="F22" s="425">
        <v>4.2999999999999997E-2</v>
      </c>
      <c r="G22" s="425">
        <v>5.7000000000000002E-2</v>
      </c>
    </row>
    <row r="23" spans="1:16" s="173" customFormat="1">
      <c r="B23" s="422" t="s">
        <v>28</v>
      </c>
      <c r="C23" s="423">
        <v>6.4000000000000001E-2</v>
      </c>
      <c r="D23" s="424">
        <v>1.9</v>
      </c>
      <c r="E23" s="409"/>
      <c r="F23" s="425">
        <v>4.2999999999999997E-2</v>
      </c>
      <c r="G23" s="425">
        <v>5.7000000000000002E-2</v>
      </c>
    </row>
    <row r="24" spans="1:16" s="173" customFormat="1">
      <c r="B24" s="429" t="s">
        <v>131</v>
      </c>
      <c r="C24" s="430">
        <v>7.3999999999999996E-2</v>
      </c>
      <c r="D24" s="431">
        <v>1.9</v>
      </c>
      <c r="E24" s="428"/>
      <c r="F24" s="425">
        <v>4.2999999999999997E-2</v>
      </c>
      <c r="G24" s="425">
        <v>5.7000000000000002E-2</v>
      </c>
    </row>
    <row r="25" spans="1:16" s="173" customFormat="1">
      <c r="B25" s="433" t="s">
        <v>53</v>
      </c>
      <c r="C25" s="423">
        <v>4.2999999999999997E-2</v>
      </c>
      <c r="D25" s="424">
        <v>0.4</v>
      </c>
      <c r="E25" s="409"/>
      <c r="F25" s="425">
        <v>4.2999999999999997E-2</v>
      </c>
      <c r="G25" s="425">
        <v>5.7000000000000002E-2</v>
      </c>
      <c r="K25" s="19"/>
      <c r="L25" s="19"/>
      <c r="M25" s="19"/>
      <c r="N25" s="19"/>
      <c r="O25" s="19"/>
      <c r="P25" s="19"/>
    </row>
    <row r="26" spans="1:16" s="173" customFormat="1">
      <c r="B26" s="433" t="s">
        <v>57</v>
      </c>
      <c r="C26" s="423">
        <v>5.7000000000000002E-2</v>
      </c>
      <c r="D26" s="424">
        <v>0.1</v>
      </c>
      <c r="E26" s="409"/>
      <c r="F26" s="425">
        <v>4.2999999999999997E-2</v>
      </c>
      <c r="G26" s="425">
        <v>5.7000000000000002E-2</v>
      </c>
    </row>
    <row r="27" spans="1:16" s="173" customFormat="1">
      <c r="C27" s="73"/>
      <c r="D27" s="73"/>
    </row>
    <row r="28" spans="1:16" s="173" customFormat="1"/>
    <row r="29" spans="1:16" s="173" customFormat="1" ht="14.25" customHeight="1">
      <c r="A29" s="618" t="s">
        <v>449</v>
      </c>
      <c r="B29" s="618"/>
      <c r="C29" s="618"/>
      <c r="D29" s="618"/>
      <c r="E29" s="618"/>
      <c r="F29" s="618"/>
      <c r="G29" s="618"/>
      <c r="H29" s="618"/>
      <c r="I29" s="618"/>
    </row>
    <row r="30" spans="1:16" s="173" customFormat="1" ht="42.75" customHeight="1">
      <c r="A30" s="618" t="s">
        <v>146</v>
      </c>
      <c r="B30" s="618"/>
      <c r="C30" s="618"/>
      <c r="D30" s="618"/>
      <c r="E30" s="618"/>
      <c r="F30" s="618"/>
      <c r="G30" s="618"/>
      <c r="H30" s="618"/>
      <c r="I30" s="618"/>
    </row>
    <row r="31" spans="1:16">
      <c r="A31" s="194"/>
      <c r="B31" s="194"/>
      <c r="C31" s="194"/>
      <c r="D31" s="194"/>
      <c r="E31" s="194"/>
      <c r="F31" s="194"/>
      <c r="G31" s="194"/>
      <c r="H31" s="194"/>
      <c r="I31" s="194"/>
      <c r="J31" s="173"/>
      <c r="K31" s="173"/>
      <c r="L31" s="173"/>
      <c r="M31" s="173"/>
      <c r="N31" s="173"/>
      <c r="O31" s="173"/>
      <c r="P31" s="173"/>
    </row>
    <row r="32" spans="1:16" s="76" customFormat="1">
      <c r="A32" s="619" t="s">
        <v>332</v>
      </c>
      <c r="B32" s="619"/>
      <c r="C32" s="619"/>
      <c r="D32" s="619"/>
      <c r="E32" s="619"/>
      <c r="F32" s="619"/>
      <c r="G32" s="619"/>
      <c r="H32" s="619"/>
      <c r="I32" s="619"/>
    </row>
    <row r="33" spans="1:20">
      <c r="A33" s="173"/>
      <c r="B33" s="173"/>
      <c r="C33" s="173"/>
      <c r="D33" s="173"/>
      <c r="E33" s="173"/>
      <c r="F33" s="173"/>
      <c r="G33" s="173"/>
      <c r="H33" s="173"/>
      <c r="I33" s="173"/>
      <c r="J33" s="6"/>
      <c r="K33" s="6"/>
      <c r="L33" s="7"/>
      <c r="M33" s="7"/>
      <c r="N33" s="7"/>
      <c r="O33" s="7"/>
      <c r="P33" s="6"/>
      <c r="Q33" s="6"/>
      <c r="R33" s="6"/>
      <c r="S33" s="6"/>
      <c r="T33" s="6"/>
    </row>
    <row r="34" spans="1:20" ht="24">
      <c r="A34" s="173"/>
      <c r="B34" s="1"/>
      <c r="C34" s="74" t="s">
        <v>145</v>
      </c>
      <c r="D34" s="74" t="s">
        <v>128</v>
      </c>
      <c r="E34" s="27"/>
      <c r="F34" s="1"/>
      <c r="G34" s="173"/>
      <c r="H34" s="173"/>
      <c r="I34" s="173"/>
      <c r="J34" s="173"/>
      <c r="K34" s="173"/>
      <c r="L34" s="13"/>
      <c r="M34" s="13"/>
      <c r="N34" s="13"/>
      <c r="O34" s="13"/>
      <c r="P34" s="173"/>
      <c r="Q34" s="173"/>
      <c r="R34" s="173"/>
      <c r="S34" s="173"/>
      <c r="T34" s="173"/>
    </row>
    <row r="35" spans="1:20">
      <c r="A35" s="173"/>
      <c r="B35" s="258">
        <v>2015</v>
      </c>
      <c r="C35" s="220">
        <v>0.02</v>
      </c>
      <c r="D35" s="171">
        <v>2.1</v>
      </c>
      <c r="E35" s="35"/>
      <c r="F35" s="1"/>
      <c r="G35" s="173"/>
      <c r="H35" s="173"/>
      <c r="I35" s="173"/>
      <c r="J35" s="173"/>
      <c r="K35" s="173"/>
      <c r="L35" s="13"/>
      <c r="M35" s="13"/>
      <c r="N35" s="13"/>
      <c r="O35" s="13"/>
      <c r="P35" s="173"/>
      <c r="Q35" s="173"/>
      <c r="R35" s="173"/>
      <c r="S35" s="173"/>
      <c r="T35" s="173"/>
    </row>
    <row r="36" spans="1:20">
      <c r="A36" s="173"/>
      <c r="B36" s="258">
        <v>2016</v>
      </c>
      <c r="C36" s="220">
        <v>1.4999999999999999E-2</v>
      </c>
      <c r="D36" s="171">
        <v>1.2</v>
      </c>
      <c r="E36" s="35"/>
      <c r="F36" s="1"/>
      <c r="G36" s="173"/>
      <c r="H36" s="173"/>
      <c r="I36" s="173"/>
      <c r="J36" s="173"/>
      <c r="K36" s="173"/>
      <c r="L36" s="13"/>
      <c r="M36" s="13"/>
      <c r="N36" s="13"/>
      <c r="O36" s="13"/>
      <c r="P36" s="173"/>
      <c r="Q36" s="173"/>
      <c r="R36" s="173"/>
      <c r="S36" s="173"/>
      <c r="T36" s="173"/>
    </row>
    <row r="37" spans="1:20">
      <c r="A37" s="173"/>
      <c r="B37" s="258">
        <v>2017</v>
      </c>
      <c r="C37" s="220">
        <v>4.2999999999999997E-2</v>
      </c>
      <c r="D37" s="171">
        <v>3.2</v>
      </c>
      <c r="E37" s="35"/>
      <c r="F37" s="1"/>
      <c r="G37" s="173"/>
      <c r="H37" s="173"/>
      <c r="I37" s="173"/>
      <c r="J37" s="173"/>
      <c r="K37" s="173"/>
      <c r="L37" s="13"/>
      <c r="M37" s="13"/>
      <c r="N37" s="13"/>
      <c r="O37" s="13"/>
      <c r="P37" s="173"/>
      <c r="Q37" s="173"/>
      <c r="R37" s="173"/>
      <c r="S37" s="173"/>
      <c r="T37" s="173"/>
    </row>
    <row r="38" spans="1:20">
      <c r="A38" s="173"/>
      <c r="B38" s="20">
        <v>2018</v>
      </c>
      <c r="C38" s="220">
        <v>1.6E-2</v>
      </c>
      <c r="D38" s="171">
        <v>1.8</v>
      </c>
      <c r="E38" s="35"/>
      <c r="F38" s="1"/>
      <c r="G38" s="173"/>
      <c r="H38" s="173"/>
      <c r="I38" s="173"/>
      <c r="J38" s="173"/>
      <c r="K38" s="173"/>
      <c r="L38" s="13"/>
      <c r="M38" s="13"/>
      <c r="N38" s="13"/>
      <c r="O38" s="13"/>
      <c r="P38" s="173"/>
      <c r="Q38" s="173"/>
      <c r="R38" s="173"/>
      <c r="S38" s="173"/>
      <c r="T38" s="173"/>
    </row>
    <row r="39" spans="1:20">
      <c r="A39" s="173"/>
      <c r="B39" s="258">
        <v>2019</v>
      </c>
      <c r="C39" s="220">
        <v>1.4999999999999999E-2</v>
      </c>
      <c r="D39" s="171">
        <v>1.6</v>
      </c>
      <c r="E39" s="35"/>
      <c r="F39" s="1"/>
      <c r="G39" s="173"/>
      <c r="H39" s="173"/>
      <c r="I39" s="173"/>
      <c r="J39" s="173"/>
      <c r="K39" s="173"/>
      <c r="L39" s="13"/>
      <c r="M39" s="13"/>
      <c r="N39" s="13"/>
      <c r="O39" s="13"/>
      <c r="P39" s="173"/>
      <c r="Q39" s="173"/>
      <c r="R39" s="173"/>
      <c r="S39" s="173"/>
      <c r="T39" s="173"/>
    </row>
    <row r="41" spans="1:20" ht="14.25" customHeight="1">
      <c r="A41" s="618" t="s">
        <v>470</v>
      </c>
      <c r="B41" s="618"/>
      <c r="C41" s="618"/>
      <c r="D41" s="618"/>
      <c r="E41" s="618"/>
      <c r="F41" s="618"/>
      <c r="G41" s="618"/>
      <c r="H41" s="618"/>
      <c r="I41" s="6"/>
      <c r="J41" s="173"/>
      <c r="K41" s="173"/>
      <c r="L41" s="173"/>
      <c r="M41" s="173"/>
      <c r="N41" s="173"/>
      <c r="O41" s="173"/>
      <c r="P41" s="173"/>
      <c r="Q41" s="173"/>
      <c r="R41" s="173"/>
      <c r="S41" s="173"/>
      <c r="T41" s="173"/>
    </row>
    <row r="42" spans="1:20" s="6" customFormat="1" ht="26.5" customHeight="1">
      <c r="A42" s="628" t="s">
        <v>147</v>
      </c>
      <c r="B42" s="628"/>
      <c r="C42" s="628"/>
      <c r="D42" s="628"/>
      <c r="E42" s="628"/>
      <c r="F42" s="628"/>
      <c r="G42" s="628"/>
      <c r="H42" s="628"/>
    </row>
    <row r="45" spans="1:20" s="76" customFormat="1">
      <c r="A45" s="224" t="s">
        <v>471</v>
      </c>
      <c r="B45" s="224"/>
      <c r="C45" s="224"/>
      <c r="D45" s="224"/>
      <c r="E45" s="224"/>
      <c r="F45" s="224"/>
      <c r="G45" s="224"/>
      <c r="H45" s="224"/>
      <c r="I45" s="224"/>
      <c r="K45" s="210"/>
      <c r="L45" s="210"/>
      <c r="M45" s="210"/>
      <c r="N45" s="210"/>
      <c r="O45" s="210"/>
      <c r="P45" s="210"/>
    </row>
    <row r="46" spans="1:20">
      <c r="A46" s="173"/>
      <c r="B46" s="173"/>
      <c r="C46" s="173"/>
      <c r="D46" s="173"/>
      <c r="E46" s="173"/>
      <c r="F46" s="173"/>
      <c r="G46" s="173"/>
      <c r="H46" s="173"/>
      <c r="I46" s="173"/>
      <c r="J46" s="173"/>
      <c r="K46" s="19"/>
      <c r="L46" s="19"/>
      <c r="M46" s="19"/>
      <c r="N46" s="19"/>
      <c r="O46" s="19"/>
      <c r="P46" s="19"/>
      <c r="Q46" s="173"/>
      <c r="R46" s="173"/>
      <c r="S46" s="173"/>
      <c r="T46" s="173"/>
    </row>
    <row r="47" spans="1:20">
      <c r="A47" s="173"/>
      <c r="B47" s="173"/>
      <c r="C47" s="173"/>
      <c r="D47" s="173"/>
      <c r="E47" s="173"/>
      <c r="F47" s="173"/>
      <c r="G47" s="173"/>
      <c r="H47" s="173"/>
      <c r="I47" s="173"/>
      <c r="J47" s="173"/>
      <c r="K47" s="19"/>
      <c r="L47" s="19"/>
      <c r="M47" s="19"/>
      <c r="N47" s="19"/>
      <c r="O47" s="19"/>
      <c r="P47" s="19"/>
      <c r="Q47" s="173"/>
      <c r="R47" s="173"/>
      <c r="S47" s="173"/>
      <c r="T47" s="173"/>
    </row>
    <row r="48" spans="1:20" ht="24">
      <c r="A48" s="173"/>
      <c r="B48" s="173"/>
      <c r="C48" s="73" t="s">
        <v>145</v>
      </c>
      <c r="D48" s="73" t="s">
        <v>46</v>
      </c>
      <c r="E48" s="173" t="s">
        <v>593</v>
      </c>
      <c r="F48" s="173"/>
      <c r="G48" s="173"/>
      <c r="H48" s="173"/>
      <c r="I48" s="173"/>
      <c r="J48" s="173"/>
      <c r="K48" s="19"/>
      <c r="L48" s="19"/>
      <c r="M48" s="19"/>
      <c r="N48" s="19"/>
      <c r="O48" s="19"/>
      <c r="P48" s="19"/>
      <c r="Q48" s="173"/>
      <c r="R48" s="173"/>
      <c r="S48" s="173"/>
      <c r="T48" s="173"/>
    </row>
    <row r="49" spans="1:16" s="173" customFormat="1">
      <c r="B49" s="171" t="s">
        <v>296</v>
      </c>
      <c r="C49" s="11">
        <v>0.11699999999999999</v>
      </c>
      <c r="D49" s="409">
        <v>10.5</v>
      </c>
      <c r="E49" s="220">
        <v>1.9E-2</v>
      </c>
      <c r="K49" s="19"/>
      <c r="L49" s="19"/>
      <c r="M49" s="19"/>
      <c r="N49" s="19"/>
      <c r="O49" s="19"/>
      <c r="P49" s="19"/>
    </row>
    <row r="50" spans="1:16" s="173" customFormat="1">
      <c r="B50" s="171" t="s">
        <v>298</v>
      </c>
      <c r="C50" s="11">
        <v>7.5999999999999998E-2</v>
      </c>
      <c r="D50" s="409">
        <v>10.8</v>
      </c>
      <c r="E50" s="220">
        <v>1.9E-2</v>
      </c>
      <c r="H50" s="592"/>
      <c r="K50" s="19"/>
      <c r="L50" s="19"/>
      <c r="M50" s="19"/>
      <c r="N50" s="19"/>
      <c r="O50" s="19"/>
      <c r="P50" s="19"/>
    </row>
    <row r="51" spans="1:16" s="173" customFormat="1">
      <c r="B51" s="171" t="s">
        <v>301</v>
      </c>
      <c r="C51" s="11">
        <v>7.4999999999999997E-2</v>
      </c>
      <c r="D51" s="409">
        <v>10.199999999999999</v>
      </c>
      <c r="E51" s="220">
        <v>1.9E-2</v>
      </c>
      <c r="H51" s="592"/>
      <c r="K51" s="19"/>
      <c r="L51" s="19"/>
      <c r="M51" s="19"/>
      <c r="N51" s="19"/>
      <c r="O51" s="19"/>
      <c r="P51" s="19"/>
    </row>
    <row r="52" spans="1:16" s="173" customFormat="1">
      <c r="B52" s="171" t="s">
        <v>307</v>
      </c>
      <c r="C52" s="11">
        <v>7.400000000000001E-2</v>
      </c>
      <c r="D52" s="409">
        <v>9.3000000000000007</v>
      </c>
      <c r="E52" s="220">
        <v>1.9E-2</v>
      </c>
      <c r="H52" s="592"/>
      <c r="K52" s="19"/>
      <c r="L52" s="19"/>
      <c r="M52" s="19"/>
      <c r="N52" s="19"/>
      <c r="O52" s="19"/>
      <c r="P52" s="19"/>
    </row>
    <row r="53" spans="1:16" s="173" customFormat="1">
      <c r="B53" s="171" t="s">
        <v>303</v>
      </c>
      <c r="C53" s="11">
        <v>6.4000000000000001E-2</v>
      </c>
      <c r="D53" s="409">
        <v>9.1999999999999993</v>
      </c>
      <c r="E53" s="220">
        <v>1.9E-2</v>
      </c>
      <c r="H53" s="592"/>
      <c r="K53" s="19"/>
      <c r="L53" s="19"/>
      <c r="M53" s="19"/>
      <c r="N53" s="19"/>
      <c r="O53" s="19"/>
      <c r="P53" s="19"/>
    </row>
    <row r="54" spans="1:16" s="173" customFormat="1">
      <c r="B54" s="171" t="s">
        <v>295</v>
      </c>
      <c r="C54" s="11">
        <v>3.4000000000000002E-2</v>
      </c>
      <c r="D54" s="409">
        <v>4</v>
      </c>
      <c r="E54" s="220">
        <v>1.9E-2</v>
      </c>
      <c r="H54" s="592"/>
      <c r="K54" s="19"/>
      <c r="L54" s="19"/>
      <c r="M54" s="19"/>
      <c r="N54" s="19"/>
      <c r="O54" s="19"/>
      <c r="P54" s="19"/>
    </row>
    <row r="55" spans="1:16" s="173" customFormat="1" ht="29">
      <c r="B55" s="171" t="s">
        <v>322</v>
      </c>
      <c r="C55" s="11">
        <v>3.1E-2</v>
      </c>
      <c r="D55" s="409">
        <v>4.2</v>
      </c>
      <c r="E55" s="220">
        <v>1.9E-2</v>
      </c>
      <c r="H55" s="592"/>
      <c r="K55" s="19"/>
      <c r="L55" s="19"/>
      <c r="M55" s="19"/>
      <c r="N55" s="19"/>
      <c r="O55" s="19"/>
      <c r="P55" s="19"/>
    </row>
    <row r="56" spans="1:16" s="173" customFormat="1" ht="29">
      <c r="B56" s="171" t="s">
        <v>313</v>
      </c>
      <c r="C56" s="11">
        <v>0.03</v>
      </c>
      <c r="D56" s="409">
        <v>3.2</v>
      </c>
      <c r="E56" s="220">
        <v>1.9E-2</v>
      </c>
      <c r="H56" s="592"/>
      <c r="K56" s="19"/>
      <c r="L56" s="19"/>
      <c r="M56" s="19"/>
      <c r="N56" s="19"/>
      <c r="O56" s="19"/>
      <c r="P56" s="19"/>
    </row>
    <row r="57" spans="1:16" s="173" customFormat="1">
      <c r="B57" s="171" t="s">
        <v>299</v>
      </c>
      <c r="C57" s="11">
        <v>1.7000000000000001E-2</v>
      </c>
      <c r="D57" s="409">
        <v>2.2000000000000002</v>
      </c>
      <c r="E57" s="220">
        <v>1.9E-2</v>
      </c>
      <c r="H57" s="592"/>
      <c r="K57" s="19"/>
      <c r="L57" s="19"/>
      <c r="M57" s="19"/>
      <c r="N57" s="19"/>
      <c r="O57" s="19"/>
      <c r="P57" s="19"/>
    </row>
    <row r="58" spans="1:16" s="173" customFormat="1">
      <c r="B58" s="171" t="s">
        <v>312</v>
      </c>
      <c r="C58" s="11">
        <v>1.7000000000000001E-2</v>
      </c>
      <c r="D58" s="409">
        <v>1.4</v>
      </c>
      <c r="E58" s="220">
        <v>1.9E-2</v>
      </c>
      <c r="H58" s="592"/>
      <c r="K58" s="19"/>
      <c r="L58" s="19"/>
      <c r="M58" s="19"/>
      <c r="N58" s="19"/>
      <c r="O58" s="19"/>
      <c r="P58" s="19"/>
    </row>
    <row r="59" spans="1:16">
      <c r="A59" s="173"/>
      <c r="B59" s="171" t="s">
        <v>308</v>
      </c>
      <c r="C59" s="11">
        <v>1.2E-2</v>
      </c>
      <c r="D59" s="409">
        <v>1.5</v>
      </c>
      <c r="E59" s="220">
        <v>1.9E-2</v>
      </c>
      <c r="F59" s="173"/>
      <c r="G59" s="173"/>
      <c r="H59" s="592"/>
      <c r="I59" s="173"/>
      <c r="J59" s="173"/>
      <c r="K59" s="19"/>
      <c r="L59" s="19"/>
      <c r="M59" s="19"/>
      <c r="N59" s="19"/>
      <c r="O59" s="19"/>
      <c r="P59" s="19"/>
    </row>
    <row r="60" spans="1:16">
      <c r="A60" s="173"/>
      <c r="B60" s="171" t="s">
        <v>289</v>
      </c>
      <c r="C60" s="11">
        <v>9.0000000000000011E-3</v>
      </c>
      <c r="D60" s="409">
        <v>1.6</v>
      </c>
      <c r="E60" s="220">
        <v>1.9E-2</v>
      </c>
      <c r="F60" s="173"/>
      <c r="G60" s="173"/>
      <c r="H60" s="592"/>
      <c r="I60" s="173"/>
      <c r="J60" s="173"/>
      <c r="K60" s="19"/>
      <c r="L60" s="19"/>
      <c r="M60" s="19"/>
      <c r="N60" s="19"/>
      <c r="O60" s="19"/>
      <c r="P60" s="19"/>
    </row>
    <row r="61" spans="1:16">
      <c r="A61" s="173"/>
      <c r="B61" s="171" t="s">
        <v>291</v>
      </c>
      <c r="C61" s="11">
        <v>9.0000000000000011E-3</v>
      </c>
      <c r="D61" s="409">
        <v>1.9</v>
      </c>
      <c r="E61" s="220">
        <v>1.9E-2</v>
      </c>
      <c r="F61" s="173"/>
      <c r="G61" s="173"/>
      <c r="H61" s="592"/>
      <c r="I61" s="173"/>
      <c r="J61" s="173"/>
      <c r="K61" s="19"/>
      <c r="L61" s="19"/>
      <c r="M61" s="19"/>
      <c r="N61" s="19"/>
      <c r="O61" s="19"/>
      <c r="P61" s="19"/>
    </row>
    <row r="62" spans="1:16">
      <c r="A62" s="173"/>
      <c r="B62" s="171" t="s">
        <v>314</v>
      </c>
      <c r="C62" s="11">
        <v>8.0000000000000002E-3</v>
      </c>
      <c r="D62" s="409">
        <v>1.3</v>
      </c>
      <c r="E62" s="220">
        <v>1.9E-2</v>
      </c>
      <c r="F62" s="173"/>
      <c r="G62" s="173"/>
      <c r="H62" s="592"/>
      <c r="I62" s="173"/>
      <c r="J62" s="173"/>
      <c r="K62" s="19"/>
      <c r="L62" s="19"/>
      <c r="M62" s="19"/>
      <c r="N62" s="19"/>
      <c r="O62" s="19"/>
      <c r="P62" s="19"/>
    </row>
    <row r="63" spans="1:16">
      <c r="A63" s="173"/>
      <c r="B63" s="171" t="s">
        <v>302</v>
      </c>
      <c r="C63" s="11">
        <v>8.0000000000000002E-3</v>
      </c>
      <c r="D63" s="409">
        <v>1.1000000000000001</v>
      </c>
      <c r="E63" s="220">
        <v>1.9E-2</v>
      </c>
      <c r="F63" s="173"/>
      <c r="G63" s="173"/>
      <c r="H63" s="592"/>
      <c r="I63" s="173"/>
      <c r="J63" s="173"/>
      <c r="K63" s="19"/>
      <c r="L63" s="19"/>
      <c r="M63" s="19"/>
      <c r="N63" s="19"/>
      <c r="O63" s="19"/>
      <c r="P63" s="19"/>
    </row>
    <row r="64" spans="1:16">
      <c r="A64" s="6"/>
      <c r="B64" s="171" t="s">
        <v>288</v>
      </c>
      <c r="C64" s="11">
        <v>0</v>
      </c>
      <c r="D64" s="409">
        <v>3.4</v>
      </c>
      <c r="E64" s="220">
        <v>1.9E-2</v>
      </c>
      <c r="F64" s="6"/>
      <c r="G64" s="6"/>
      <c r="H64" s="592"/>
      <c r="I64" s="6"/>
      <c r="J64" s="173"/>
      <c r="K64" s="173"/>
      <c r="L64" s="173"/>
      <c r="M64" s="173"/>
      <c r="N64" s="173"/>
      <c r="O64" s="173"/>
      <c r="P64" s="173"/>
    </row>
    <row r="65" spans="1:16">
      <c r="A65" s="6"/>
      <c r="B65" s="171" t="s">
        <v>290</v>
      </c>
      <c r="C65" s="11">
        <v>0</v>
      </c>
      <c r="D65" s="409">
        <v>21.2</v>
      </c>
      <c r="E65" s="220">
        <v>1.9E-2</v>
      </c>
      <c r="F65" s="6"/>
      <c r="G65" s="6"/>
      <c r="H65" s="592"/>
      <c r="I65" s="6"/>
      <c r="J65" s="173"/>
      <c r="K65" s="173"/>
      <c r="L65" s="173"/>
      <c r="M65" s="173"/>
      <c r="N65" s="173"/>
      <c r="O65" s="173"/>
      <c r="P65" s="173"/>
    </row>
    <row r="66" spans="1:16">
      <c r="A66" s="173"/>
      <c r="B66" s="171" t="s">
        <v>294</v>
      </c>
      <c r="C66" s="11">
        <v>0</v>
      </c>
      <c r="D66" s="409">
        <v>4.7</v>
      </c>
      <c r="E66" s="220">
        <v>1.9E-2</v>
      </c>
      <c r="F66" s="173"/>
      <c r="G66" s="173"/>
      <c r="H66" s="592"/>
      <c r="I66" s="173"/>
      <c r="J66" s="173"/>
      <c r="K66" s="173"/>
      <c r="L66" s="173"/>
      <c r="M66" s="173"/>
      <c r="N66" s="173"/>
      <c r="O66" s="173"/>
      <c r="P66" s="173"/>
    </row>
    <row r="67" spans="1:16">
      <c r="A67" s="173"/>
      <c r="B67" s="171" t="s">
        <v>297</v>
      </c>
      <c r="C67" s="11">
        <v>0</v>
      </c>
      <c r="D67" s="409">
        <v>5.9</v>
      </c>
      <c r="E67" s="220">
        <v>1.9E-2</v>
      </c>
      <c r="F67" s="173"/>
      <c r="G67" s="173"/>
      <c r="H67" s="592"/>
      <c r="I67" s="173"/>
      <c r="J67" s="173"/>
      <c r="K67" s="173"/>
      <c r="L67" s="173"/>
      <c r="M67" s="173"/>
      <c r="N67" s="173"/>
      <c r="O67" s="173"/>
      <c r="P67" s="173"/>
    </row>
    <row r="68" spans="1:16">
      <c r="A68" s="173"/>
      <c r="B68" s="171" t="s">
        <v>300</v>
      </c>
      <c r="C68" s="11">
        <v>0</v>
      </c>
      <c r="D68" s="409">
        <v>12.8</v>
      </c>
      <c r="E68" s="220">
        <v>1.9E-2</v>
      </c>
      <c r="F68" s="173"/>
      <c r="G68" s="173"/>
      <c r="H68" s="592"/>
      <c r="I68" s="173"/>
      <c r="J68" s="173"/>
      <c r="K68" s="173"/>
      <c r="L68" s="173"/>
      <c r="M68" s="173"/>
      <c r="N68" s="173"/>
      <c r="O68" s="173"/>
      <c r="P68" s="173"/>
    </row>
    <row r="69" spans="1:16">
      <c r="A69" s="173"/>
      <c r="B69" s="171" t="s">
        <v>304</v>
      </c>
      <c r="C69" s="11">
        <v>0</v>
      </c>
      <c r="D69" s="409">
        <v>5.0999999999999996</v>
      </c>
      <c r="E69" s="220">
        <v>1.9E-2</v>
      </c>
      <c r="F69" s="173"/>
      <c r="G69" s="173"/>
      <c r="H69" s="592"/>
      <c r="I69" s="173"/>
      <c r="J69" s="173"/>
      <c r="K69" s="173"/>
      <c r="L69" s="173"/>
      <c r="M69" s="173"/>
      <c r="N69" s="173"/>
      <c r="O69" s="173"/>
      <c r="P69" s="173"/>
    </row>
    <row r="70" spans="1:16" ht="29">
      <c r="A70" s="173"/>
      <c r="B70" s="171" t="s">
        <v>317</v>
      </c>
      <c r="C70" s="11">
        <v>0</v>
      </c>
      <c r="D70" s="409">
        <v>3.1</v>
      </c>
      <c r="E70" s="220">
        <v>1.9E-2</v>
      </c>
      <c r="F70" s="173"/>
      <c r="G70" s="173"/>
      <c r="H70" s="592"/>
      <c r="I70" s="173"/>
      <c r="J70" s="173"/>
      <c r="K70" s="173"/>
      <c r="L70" s="173"/>
      <c r="M70" s="173"/>
      <c r="N70" s="173"/>
      <c r="O70" s="173"/>
      <c r="P70" s="173"/>
    </row>
    <row r="71" spans="1:16">
      <c r="A71" s="173"/>
      <c r="B71" s="171" t="s">
        <v>309</v>
      </c>
      <c r="C71" s="11">
        <v>0</v>
      </c>
      <c r="D71" s="409">
        <v>1</v>
      </c>
      <c r="E71" s="220">
        <v>1.9E-2</v>
      </c>
      <c r="F71" s="173"/>
      <c r="G71" s="173"/>
      <c r="H71" s="592"/>
      <c r="I71" s="173"/>
      <c r="J71" s="173"/>
      <c r="K71" s="173"/>
      <c r="L71" s="173"/>
      <c r="M71" s="173"/>
      <c r="N71" s="173"/>
      <c r="O71" s="173"/>
      <c r="P71" s="173"/>
    </row>
    <row r="72" spans="1:16">
      <c r="A72" s="173"/>
      <c r="B72" s="171" t="s">
        <v>310</v>
      </c>
      <c r="C72" s="11">
        <v>0</v>
      </c>
      <c r="D72" s="409">
        <v>22.4</v>
      </c>
      <c r="E72" s="220">
        <v>1.9E-2</v>
      </c>
      <c r="F72" s="173"/>
      <c r="G72" s="173"/>
      <c r="H72" s="592"/>
      <c r="I72" s="173"/>
      <c r="J72" s="173"/>
      <c r="K72" s="173"/>
      <c r="L72" s="173"/>
      <c r="M72" s="173"/>
      <c r="N72" s="173"/>
      <c r="O72" s="173"/>
      <c r="P72" s="173"/>
    </row>
    <row r="73" spans="1:16">
      <c r="A73" s="173"/>
      <c r="B73" s="171" t="s">
        <v>311</v>
      </c>
      <c r="C73" s="11">
        <v>0</v>
      </c>
      <c r="D73" s="409">
        <v>2.5</v>
      </c>
      <c r="E73" s="220">
        <v>1.9E-2</v>
      </c>
      <c r="F73" s="173"/>
      <c r="G73" s="173"/>
      <c r="H73" s="592"/>
      <c r="I73" s="173"/>
      <c r="J73" s="173"/>
      <c r="K73" s="173"/>
      <c r="L73" s="173"/>
      <c r="M73" s="173"/>
      <c r="N73" s="173"/>
      <c r="O73" s="173"/>
      <c r="P73" s="173"/>
    </row>
    <row r="74" spans="1:16">
      <c r="A74" s="173"/>
      <c r="B74" s="171" t="s">
        <v>28</v>
      </c>
      <c r="C74" s="11">
        <v>0</v>
      </c>
      <c r="D74" s="409">
        <v>4.0999999999999996</v>
      </c>
      <c r="E74" s="220">
        <v>1.9E-2</v>
      </c>
      <c r="F74" s="173"/>
      <c r="G74" s="173"/>
      <c r="H74" s="592"/>
      <c r="I74" s="173"/>
      <c r="J74" s="173"/>
      <c r="K74" s="173"/>
      <c r="L74" s="173"/>
      <c r="M74" s="173"/>
      <c r="N74" s="173"/>
      <c r="O74" s="173"/>
      <c r="P74" s="173"/>
    </row>
    <row r="75" spans="1:16" s="173" customFormat="1">
      <c r="B75" s="171"/>
      <c r="C75" s="220"/>
      <c r="D75" s="171"/>
      <c r="E75" s="154"/>
    </row>
    <row r="76" spans="1:16" s="173" customFormat="1">
      <c r="B76" s="171"/>
      <c r="C76" s="220"/>
      <c r="D76" s="171"/>
      <c r="E76" s="154"/>
    </row>
    <row r="77" spans="1:16" s="173" customFormat="1">
      <c r="B77" s="171"/>
      <c r="C77" s="220"/>
      <c r="D77" s="171"/>
      <c r="E77" s="154"/>
    </row>
    <row r="78" spans="1:16" s="173" customFormat="1">
      <c r="B78" s="171"/>
      <c r="C78" s="220"/>
      <c r="D78" s="171"/>
      <c r="E78" s="154"/>
    </row>
    <row r="79" spans="1:16" s="173" customFormat="1">
      <c r="B79" s="171"/>
      <c r="C79" s="220"/>
      <c r="D79" s="171"/>
      <c r="E79" s="154"/>
    </row>
    <row r="80" spans="1:16" s="173" customFormat="1">
      <c r="B80" s="171"/>
      <c r="C80" s="220"/>
      <c r="D80" s="171"/>
      <c r="E80" s="154"/>
    </row>
    <row r="81" spans="2:5" s="173" customFormat="1">
      <c r="B81" s="171"/>
      <c r="C81" s="220"/>
      <c r="D81" s="171"/>
      <c r="E81" s="154"/>
    </row>
    <row r="82" spans="2:5" s="173" customFormat="1">
      <c r="B82" s="171"/>
      <c r="C82" s="220"/>
      <c r="D82" s="171"/>
      <c r="E82" s="154"/>
    </row>
    <row r="83" spans="2:5" s="173" customFormat="1">
      <c r="B83" s="171"/>
      <c r="C83" s="220"/>
      <c r="D83" s="171"/>
      <c r="E83" s="154"/>
    </row>
    <row r="84" spans="2:5" s="173" customFormat="1">
      <c r="B84" s="171"/>
      <c r="C84" s="220"/>
      <c r="D84" s="171"/>
      <c r="E84" s="154"/>
    </row>
    <row r="85" spans="2:5" s="173" customFormat="1">
      <c r="B85" s="171"/>
      <c r="C85" s="220"/>
      <c r="D85" s="171"/>
      <c r="E85" s="154"/>
    </row>
    <row r="86" spans="2:5" s="173" customFormat="1">
      <c r="B86" s="171"/>
      <c r="C86" s="220"/>
      <c r="D86" s="171"/>
      <c r="E86" s="154"/>
    </row>
    <row r="87" spans="2:5" s="173" customFormat="1">
      <c r="B87" s="171"/>
      <c r="C87" s="220"/>
      <c r="D87" s="171"/>
      <c r="E87" s="154"/>
    </row>
    <row r="88" spans="2:5" s="173" customFormat="1">
      <c r="B88" s="171"/>
      <c r="C88" s="220"/>
      <c r="D88" s="171"/>
      <c r="E88" s="154"/>
    </row>
    <row r="89" spans="2:5" s="173" customFormat="1">
      <c r="B89" s="171"/>
      <c r="C89" s="220"/>
      <c r="D89" s="171"/>
      <c r="E89" s="154"/>
    </row>
    <row r="90" spans="2:5" s="173" customFormat="1">
      <c r="B90" s="171"/>
      <c r="C90" s="220"/>
      <c r="D90" s="171"/>
      <c r="E90" s="154"/>
    </row>
    <row r="91" spans="2:5" s="173" customFormat="1">
      <c r="B91" s="171"/>
      <c r="C91" s="220"/>
      <c r="D91" s="171"/>
      <c r="E91" s="154"/>
    </row>
    <row r="92" spans="2:5" s="173" customFormat="1">
      <c r="B92" s="171"/>
      <c r="C92" s="220"/>
      <c r="D92" s="171"/>
      <c r="E92" s="154"/>
    </row>
    <row r="93" spans="2:5" s="173" customFormat="1">
      <c r="B93" s="171"/>
      <c r="C93" s="220"/>
      <c r="D93" s="171"/>
      <c r="E93" s="154"/>
    </row>
    <row r="94" spans="2:5" s="173" customFormat="1">
      <c r="B94" s="171"/>
      <c r="C94" s="220"/>
      <c r="D94" s="171"/>
      <c r="E94" s="154"/>
    </row>
    <row r="95" spans="2:5" s="173" customFormat="1">
      <c r="B95" s="171"/>
      <c r="C95" s="220"/>
      <c r="D95" s="171"/>
      <c r="E95" s="154"/>
    </row>
    <row r="96" spans="2:5" s="173" customFormat="1">
      <c r="B96" s="171"/>
      <c r="C96" s="220"/>
      <c r="D96" s="171"/>
      <c r="E96" s="154"/>
    </row>
    <row r="97" spans="2:5" s="173" customFormat="1">
      <c r="B97" s="171"/>
      <c r="C97" s="220"/>
      <c r="D97" s="171"/>
      <c r="E97" s="154"/>
    </row>
    <row r="98" spans="2:5" s="173" customFormat="1">
      <c r="B98" s="171"/>
      <c r="C98" s="220"/>
      <c r="D98" s="171"/>
      <c r="E98" s="154"/>
    </row>
    <row r="99" spans="2:5" s="173" customFormat="1">
      <c r="B99" s="171"/>
      <c r="C99" s="220"/>
      <c r="D99" s="171"/>
      <c r="E99" s="154"/>
    </row>
    <row r="100" spans="2:5" s="173" customFormat="1">
      <c r="B100" s="171"/>
      <c r="C100" s="220"/>
      <c r="D100" s="171"/>
      <c r="E100" s="154"/>
    </row>
    <row r="101" spans="2:5" s="173" customFormat="1">
      <c r="B101" s="171"/>
      <c r="C101" s="220"/>
      <c r="D101" s="171"/>
      <c r="E101" s="154"/>
    </row>
    <row r="102" spans="2:5" s="173" customFormat="1">
      <c r="B102" s="171"/>
      <c r="C102" s="220"/>
      <c r="D102" s="171"/>
      <c r="E102" s="154"/>
    </row>
    <row r="103" spans="2:5" s="173" customFormat="1">
      <c r="B103" s="171"/>
      <c r="C103" s="220"/>
      <c r="D103" s="171"/>
      <c r="E103" s="154"/>
    </row>
    <row r="104" spans="2:5" s="173" customFormat="1">
      <c r="B104" s="171"/>
      <c r="C104" s="220"/>
      <c r="D104" s="171"/>
      <c r="E104" s="154"/>
    </row>
    <row r="105" spans="2:5" s="173" customFormat="1">
      <c r="B105" s="171"/>
      <c r="C105" s="220"/>
      <c r="D105" s="171"/>
      <c r="E105" s="154"/>
    </row>
    <row r="106" spans="2:5" s="173" customFormat="1">
      <c r="B106" s="171"/>
      <c r="C106" s="220"/>
      <c r="D106" s="171"/>
      <c r="E106" s="154"/>
    </row>
    <row r="107" spans="2:5" s="173" customFormat="1">
      <c r="B107" s="171"/>
      <c r="C107" s="220"/>
      <c r="D107" s="171"/>
      <c r="E107" s="154"/>
    </row>
    <row r="108" spans="2:5" s="173" customFormat="1">
      <c r="B108" s="171"/>
      <c r="C108" s="220"/>
      <c r="D108" s="171"/>
      <c r="E108" s="154"/>
    </row>
    <row r="109" spans="2:5" s="173" customFormat="1">
      <c r="B109" s="171"/>
      <c r="C109" s="220"/>
      <c r="D109" s="171"/>
      <c r="E109" s="154"/>
    </row>
    <row r="110" spans="2:5" s="173" customFormat="1">
      <c r="B110" s="171"/>
      <c r="C110" s="220"/>
      <c r="D110" s="171"/>
      <c r="E110" s="154"/>
    </row>
    <row r="111" spans="2:5" s="173" customFormat="1">
      <c r="B111" s="171"/>
      <c r="C111" s="220"/>
      <c r="D111" s="171"/>
      <c r="E111" s="154"/>
    </row>
    <row r="112" spans="2:5" s="173" customFormat="1">
      <c r="B112" s="171"/>
      <c r="C112" s="220"/>
      <c r="D112" s="171"/>
      <c r="E112" s="154"/>
    </row>
    <row r="113" spans="1:9" s="173" customFormat="1">
      <c r="B113" s="171"/>
      <c r="C113" s="220"/>
      <c r="D113" s="171"/>
      <c r="E113" s="154"/>
    </row>
    <row r="114" spans="1:9" s="173" customFormat="1">
      <c r="B114" s="171"/>
      <c r="C114" s="220"/>
      <c r="D114" s="171"/>
      <c r="E114" s="154"/>
    </row>
    <row r="115" spans="1:9" s="173" customFormat="1">
      <c r="B115" s="171"/>
      <c r="C115" s="220"/>
      <c r="D115" s="171"/>
      <c r="E115" s="154"/>
    </row>
    <row r="116" spans="1:9" s="173" customFormat="1">
      <c r="B116" s="171"/>
      <c r="C116" s="220"/>
      <c r="D116" s="171"/>
      <c r="E116" s="154"/>
    </row>
    <row r="117" spans="1:9" s="173" customFormat="1">
      <c r="B117" s="171"/>
      <c r="C117" s="220"/>
      <c r="D117" s="171"/>
      <c r="E117" s="154"/>
    </row>
    <row r="118" spans="1:9">
      <c r="A118" s="173"/>
      <c r="B118" s="31"/>
      <c r="C118" s="33"/>
      <c r="D118" s="109"/>
      <c r="E118" s="173"/>
      <c r="F118" s="173"/>
      <c r="G118" s="173"/>
      <c r="H118" s="173"/>
      <c r="I118" s="173"/>
    </row>
    <row r="120" spans="1:9" ht="14.25" customHeight="1">
      <c r="A120" s="618" t="s">
        <v>472</v>
      </c>
      <c r="B120" s="618"/>
      <c r="C120" s="618"/>
      <c r="D120" s="618"/>
      <c r="E120" s="618"/>
      <c r="F120" s="618"/>
      <c r="G120" s="618"/>
      <c r="H120" s="618"/>
      <c r="I120" s="618"/>
    </row>
    <row r="121" spans="1:9">
      <c r="A121" s="618" t="s">
        <v>148</v>
      </c>
      <c r="B121" s="618"/>
      <c r="C121" s="618"/>
      <c r="D121" s="618"/>
      <c r="E121" s="618"/>
      <c r="F121" s="618"/>
      <c r="G121" s="618"/>
      <c r="H121" s="618"/>
      <c r="I121" s="618"/>
    </row>
    <row r="122" spans="1:9">
      <c r="A122" s="194"/>
      <c r="B122" s="194"/>
      <c r="C122" s="194"/>
      <c r="D122" s="194"/>
      <c r="E122" s="194"/>
      <c r="F122" s="194"/>
      <c r="G122" s="194"/>
      <c r="H122" s="194"/>
      <c r="I122" s="194"/>
    </row>
    <row r="124" spans="1:9" s="76" customFormat="1">
      <c r="A124" s="149" t="s">
        <v>149</v>
      </c>
    </row>
    <row r="125" spans="1:9" ht="145">
      <c r="A125" s="378"/>
      <c r="B125" s="409" t="s">
        <v>363</v>
      </c>
      <c r="C125" s="378" t="s">
        <v>473</v>
      </c>
      <c r="D125" s="378" t="s">
        <v>474</v>
      </c>
      <c r="E125" s="378" t="s">
        <v>364</v>
      </c>
      <c r="F125" s="197"/>
      <c r="G125" s="197"/>
      <c r="H125" s="197"/>
      <c r="I125" s="173"/>
    </row>
    <row r="126" spans="1:9">
      <c r="A126" s="410" t="s">
        <v>545</v>
      </c>
      <c r="B126" s="435"/>
      <c r="C126" s="436">
        <v>79677</v>
      </c>
      <c r="D126" s="436">
        <v>18896</v>
      </c>
      <c r="E126" s="409"/>
      <c r="F126" s="173"/>
      <c r="G126" s="173"/>
      <c r="H126" s="173"/>
      <c r="I126" s="173"/>
    </row>
    <row r="127" spans="1:9">
      <c r="A127" s="410" t="s">
        <v>546</v>
      </c>
      <c r="B127" s="435"/>
      <c r="C127" s="436">
        <v>57900</v>
      </c>
      <c r="D127" s="436">
        <v>11473</v>
      </c>
      <c r="E127" s="409"/>
      <c r="F127" s="173"/>
      <c r="G127" s="173"/>
      <c r="H127" s="173"/>
      <c r="I127" s="173"/>
    </row>
    <row r="128" spans="1:9">
      <c r="A128" s="410" t="s">
        <v>547</v>
      </c>
      <c r="B128" s="435"/>
      <c r="C128" s="436">
        <v>57416</v>
      </c>
      <c r="D128" s="436">
        <v>9371</v>
      </c>
      <c r="E128" s="409"/>
      <c r="F128" s="173"/>
      <c r="G128" s="173"/>
      <c r="H128" s="173"/>
      <c r="I128" s="173"/>
    </row>
    <row r="129" spans="1:9">
      <c r="A129" s="410" t="s">
        <v>548</v>
      </c>
      <c r="B129" s="435"/>
      <c r="C129" s="436">
        <v>55927</v>
      </c>
      <c r="D129" s="436">
        <v>10716</v>
      </c>
      <c r="E129" s="409"/>
      <c r="F129" s="173"/>
      <c r="G129" s="173"/>
      <c r="H129" s="173"/>
      <c r="I129" s="173"/>
    </row>
    <row r="130" spans="1:9">
      <c r="A130" s="410" t="s">
        <v>549</v>
      </c>
      <c r="B130" s="435"/>
      <c r="C130" s="436">
        <v>45352</v>
      </c>
      <c r="D130" s="436">
        <v>12082</v>
      </c>
      <c r="E130" s="409"/>
      <c r="F130" s="173"/>
      <c r="G130" s="173"/>
      <c r="H130" s="173"/>
      <c r="I130" s="173"/>
    </row>
    <row r="131" spans="1:9">
      <c r="A131" s="410" t="s">
        <v>550</v>
      </c>
      <c r="B131" s="435"/>
      <c r="C131" s="436">
        <v>43298</v>
      </c>
      <c r="D131" s="436">
        <v>10148</v>
      </c>
      <c r="E131" s="409"/>
      <c r="F131" s="173"/>
      <c r="G131" s="173"/>
      <c r="H131" s="173"/>
      <c r="I131" s="173"/>
    </row>
    <row r="132" spans="1:9">
      <c r="A132" s="410" t="s">
        <v>551</v>
      </c>
      <c r="B132" s="435"/>
      <c r="C132" s="436">
        <v>38895</v>
      </c>
      <c r="D132" s="436">
        <v>7790</v>
      </c>
      <c r="E132" s="409"/>
      <c r="F132" s="173"/>
      <c r="G132" s="173"/>
      <c r="H132" s="173"/>
      <c r="I132" s="173"/>
    </row>
    <row r="133" spans="1:9">
      <c r="A133" s="410" t="s">
        <v>552</v>
      </c>
      <c r="B133" s="435"/>
      <c r="C133" s="436">
        <v>31083</v>
      </c>
      <c r="D133" s="436">
        <v>7524</v>
      </c>
      <c r="E133" s="409"/>
      <c r="F133" s="173"/>
      <c r="G133" s="173"/>
      <c r="H133" s="173"/>
      <c r="I133" s="173"/>
    </row>
    <row r="134" spans="1:9">
      <c r="A134" s="410" t="s">
        <v>553</v>
      </c>
      <c r="B134" s="435"/>
      <c r="C134" s="436">
        <v>24661</v>
      </c>
      <c r="D134" s="436">
        <v>5133</v>
      </c>
      <c r="E134" s="409"/>
    </row>
    <row r="135" spans="1:9">
      <c r="A135" s="410" t="s">
        <v>554</v>
      </c>
      <c r="B135" s="435"/>
      <c r="C135" s="436">
        <v>24631</v>
      </c>
      <c r="D135" s="436">
        <v>4906</v>
      </c>
      <c r="E135" s="409"/>
    </row>
    <row r="136" spans="1:9">
      <c r="A136" s="410" t="s">
        <v>555</v>
      </c>
      <c r="B136" s="435"/>
      <c r="C136" s="436">
        <v>24093</v>
      </c>
      <c r="D136" s="436">
        <v>5362</v>
      </c>
      <c r="E136" s="420"/>
    </row>
    <row r="137" spans="1:9">
      <c r="A137" s="410" t="s">
        <v>556</v>
      </c>
      <c r="B137" s="435"/>
      <c r="C137" s="436">
        <v>18966</v>
      </c>
      <c r="D137" s="436">
        <v>5533</v>
      </c>
      <c r="E137" s="409"/>
    </row>
    <row r="138" spans="1:9">
      <c r="A138" s="410" t="s">
        <v>557</v>
      </c>
      <c r="B138" s="435"/>
      <c r="C138" s="436">
        <v>17950</v>
      </c>
      <c r="D138" s="436">
        <v>3768</v>
      </c>
      <c r="E138" s="409"/>
    </row>
    <row r="139" spans="1:9">
      <c r="A139" s="410" t="s">
        <v>558</v>
      </c>
      <c r="B139" s="435"/>
      <c r="C139" s="436">
        <v>14552</v>
      </c>
      <c r="D139" s="436">
        <v>3968</v>
      </c>
      <c r="E139" s="409"/>
    </row>
    <row r="140" spans="1:9">
      <c r="A140" s="410" t="s">
        <v>559</v>
      </c>
      <c r="B140" s="435"/>
      <c r="C140" s="436">
        <v>11320</v>
      </c>
      <c r="D140" s="436">
        <v>2665</v>
      </c>
      <c r="E140" s="409"/>
    </row>
    <row r="141" spans="1:9">
      <c r="A141" s="410" t="s">
        <v>560</v>
      </c>
      <c r="B141" s="435"/>
      <c r="C141" s="436">
        <v>9956</v>
      </c>
      <c r="D141" s="436">
        <v>2035</v>
      </c>
      <c r="E141" s="409"/>
    </row>
    <row r="142" spans="1:9">
      <c r="A142" s="410" t="s">
        <v>561</v>
      </c>
      <c r="B142" s="435"/>
      <c r="C142" s="436">
        <v>5462</v>
      </c>
      <c r="D142" s="436">
        <v>1317</v>
      </c>
      <c r="E142" s="409"/>
    </row>
    <row r="143" spans="1:9">
      <c r="A143" s="410" t="s">
        <v>562</v>
      </c>
      <c r="B143" s="435"/>
      <c r="C143" s="436">
        <v>5224</v>
      </c>
      <c r="D143" s="436">
        <v>1365</v>
      </c>
      <c r="E143" s="409"/>
    </row>
    <row r="144" spans="1:9">
      <c r="A144" s="410" t="s">
        <v>563</v>
      </c>
      <c r="B144" s="435"/>
      <c r="C144" s="436">
        <v>4893</v>
      </c>
      <c r="D144" s="436">
        <v>2837</v>
      </c>
      <c r="E144" s="409"/>
    </row>
    <row r="145" spans="1:12">
      <c r="A145" s="410" t="s">
        <v>564</v>
      </c>
      <c r="B145" s="435"/>
      <c r="C145" s="436">
        <v>3811</v>
      </c>
      <c r="D145" s="436">
        <v>1056</v>
      </c>
      <c r="E145" s="409"/>
    </row>
    <row r="146" spans="1:12" s="420" customFormat="1">
      <c r="A146" s="438" t="s">
        <v>566</v>
      </c>
      <c r="B146" s="439">
        <v>2443</v>
      </c>
      <c r="C146" s="439">
        <v>2443</v>
      </c>
      <c r="D146" s="440">
        <v>544</v>
      </c>
      <c r="E146" s="440">
        <v>544</v>
      </c>
    </row>
    <row r="147" spans="1:12">
      <c r="A147" s="410" t="s">
        <v>565</v>
      </c>
      <c r="B147" s="435"/>
      <c r="C147" s="437">
        <v>5</v>
      </c>
      <c r="D147" s="437">
        <v>3</v>
      </c>
      <c r="E147" s="409"/>
    </row>
    <row r="148" spans="1:12">
      <c r="A148" s="409" t="s">
        <v>61</v>
      </c>
      <c r="B148" s="409"/>
      <c r="C148" s="410">
        <v>577515</v>
      </c>
      <c r="D148" s="410">
        <v>128492</v>
      </c>
      <c r="E148" s="409"/>
    </row>
    <row r="149" spans="1:12">
      <c r="A149" s="153" t="s">
        <v>150</v>
      </c>
      <c r="B149" s="173"/>
      <c r="C149" s="173"/>
    </row>
    <row r="150" spans="1:12" ht="43.5" customHeight="1">
      <c r="A150" s="631" t="s">
        <v>381</v>
      </c>
      <c r="B150" s="631"/>
      <c r="C150" s="631"/>
      <c r="D150" s="631"/>
      <c r="E150" s="631"/>
      <c r="F150" s="631"/>
      <c r="G150" s="631"/>
      <c r="H150" s="631"/>
      <c r="I150" s="631"/>
      <c r="J150" s="631"/>
      <c r="K150" s="631"/>
      <c r="L150" s="631"/>
    </row>
    <row r="151" spans="1:12" ht="17.25" customHeight="1">
      <c r="A151" s="197"/>
      <c r="B151" s="197"/>
      <c r="C151" s="197"/>
      <c r="D151" s="197"/>
      <c r="E151" s="197"/>
      <c r="F151" s="197"/>
      <c r="G151" s="197"/>
      <c r="H151" s="197"/>
      <c r="I151" s="197"/>
      <c r="J151" s="197"/>
      <c r="K151" s="197"/>
      <c r="L151" s="197"/>
    </row>
    <row r="153" spans="1:12" s="76" customFormat="1">
      <c r="A153" s="149" t="s">
        <v>475</v>
      </c>
    </row>
    <row r="155" spans="1:12">
      <c r="A155" s="173"/>
      <c r="C155" s="173"/>
      <c r="D155" s="173"/>
      <c r="E155" s="173"/>
      <c r="F155" s="173"/>
      <c r="G155" s="173"/>
      <c r="H155" s="173"/>
      <c r="I155" s="173"/>
      <c r="J155" s="173"/>
      <c r="K155" s="173"/>
      <c r="L155" s="173"/>
    </row>
    <row r="156" spans="1:12">
      <c r="A156" s="442"/>
      <c r="B156" s="442" t="s">
        <v>70</v>
      </c>
      <c r="C156" s="442" t="s">
        <v>387</v>
      </c>
      <c r="D156" s="442" t="s">
        <v>567</v>
      </c>
      <c r="E156" s="173"/>
      <c r="F156" s="173"/>
      <c r="G156" s="173"/>
      <c r="H156" s="173"/>
      <c r="I156" s="173"/>
      <c r="J156" s="173"/>
      <c r="K156" s="173"/>
      <c r="L156" s="173"/>
    </row>
    <row r="157" spans="1:12">
      <c r="A157" s="446" t="s">
        <v>30</v>
      </c>
      <c r="B157" s="442"/>
      <c r="C157" s="443">
        <v>0.91400000000000003</v>
      </c>
      <c r="D157" s="444">
        <v>0.94399999999999995</v>
      </c>
      <c r="E157" s="173"/>
      <c r="F157" s="173"/>
      <c r="G157" s="173"/>
      <c r="H157" s="173"/>
      <c r="I157" s="173"/>
      <c r="J157" s="173"/>
      <c r="K157" s="173"/>
      <c r="L157" s="173"/>
    </row>
    <row r="158" spans="1:12">
      <c r="A158" s="446" t="s">
        <v>29</v>
      </c>
      <c r="B158" s="442"/>
      <c r="C158" s="443">
        <v>0.91900000000000004</v>
      </c>
      <c r="D158" s="444">
        <v>0.94399999999999995</v>
      </c>
      <c r="E158" s="173"/>
      <c r="F158" s="173"/>
      <c r="G158" s="173"/>
      <c r="H158" s="173"/>
      <c r="I158" s="173"/>
      <c r="J158" s="173"/>
      <c r="K158" s="173"/>
      <c r="L158" s="173"/>
    </row>
    <row r="159" spans="1:12">
      <c r="A159" s="446" t="s">
        <v>24</v>
      </c>
      <c r="B159" s="442"/>
      <c r="C159" s="443">
        <v>0.93100000000000005</v>
      </c>
      <c r="D159" s="444">
        <v>0.94399999999999995</v>
      </c>
      <c r="E159" s="173"/>
      <c r="F159" s="173"/>
      <c r="G159" s="173"/>
      <c r="H159" s="173"/>
      <c r="I159" s="173"/>
      <c r="J159" s="173"/>
      <c r="K159" s="173"/>
      <c r="L159" s="173"/>
    </row>
    <row r="160" spans="1:12" s="580" customFormat="1">
      <c r="A160" s="56" t="s">
        <v>18</v>
      </c>
      <c r="B160" s="342">
        <v>0.93400000000000005</v>
      </c>
      <c r="D160" s="309">
        <v>0.94399999999999995</v>
      </c>
    </row>
    <row r="161" spans="1:13">
      <c r="A161" s="446" t="s">
        <v>19</v>
      </c>
      <c r="B161" s="442"/>
      <c r="C161" s="443">
        <v>0.93600000000000005</v>
      </c>
      <c r="D161" s="444">
        <v>0.94399999999999995</v>
      </c>
      <c r="E161" s="173"/>
      <c r="F161" s="173"/>
      <c r="G161" s="173"/>
      <c r="H161" s="173"/>
      <c r="I161" s="173"/>
      <c r="J161" s="173"/>
      <c r="K161" s="173"/>
      <c r="L161" s="173"/>
    </row>
    <row r="162" spans="1:13">
      <c r="A162" s="446" t="s">
        <v>28</v>
      </c>
      <c r="B162" s="442"/>
      <c r="C162" s="443">
        <v>0.93600000000000005</v>
      </c>
      <c r="D162" s="444">
        <v>0.94399999999999995</v>
      </c>
      <c r="E162" s="173"/>
      <c r="F162" s="173"/>
      <c r="G162" s="173"/>
      <c r="H162" s="173"/>
      <c r="I162" s="173"/>
      <c r="J162" s="173"/>
      <c r="K162" s="173"/>
      <c r="L162" s="173"/>
    </row>
    <row r="163" spans="1:13" s="593" customFormat="1">
      <c r="A163" s="571" t="s">
        <v>36</v>
      </c>
      <c r="C163" s="445">
        <v>0.93899999999999995</v>
      </c>
      <c r="D163" s="617">
        <v>0.94399999999999995</v>
      </c>
    </row>
    <row r="164" spans="1:13">
      <c r="A164" s="446" t="s">
        <v>35</v>
      </c>
      <c r="B164" s="442"/>
      <c r="C164" s="443">
        <v>0.94099999999999995</v>
      </c>
      <c r="D164" s="444">
        <v>0.94399999999999995</v>
      </c>
      <c r="E164" s="173"/>
      <c r="F164" s="173"/>
      <c r="G164" s="173"/>
      <c r="H164" s="173"/>
      <c r="I164" s="173"/>
      <c r="J164" s="173"/>
      <c r="K164" s="173"/>
      <c r="L164" s="173"/>
    </row>
    <row r="165" spans="1:13">
      <c r="A165" s="446" t="s">
        <v>21</v>
      </c>
      <c r="B165" s="442"/>
      <c r="C165" s="443">
        <v>0.94399999999999995</v>
      </c>
      <c r="D165" s="444">
        <v>0.94399999999999995</v>
      </c>
      <c r="E165" s="173"/>
      <c r="F165" s="173"/>
      <c r="G165" s="173"/>
      <c r="H165" s="173"/>
      <c r="I165" s="173"/>
      <c r="J165" s="173"/>
      <c r="K165" s="173"/>
      <c r="L165" s="173"/>
    </row>
    <row r="166" spans="1:13">
      <c r="A166" s="446" t="s">
        <v>27</v>
      </c>
      <c r="B166" s="442"/>
      <c r="C166" s="443">
        <v>0.94499999999999995</v>
      </c>
      <c r="D166" s="444">
        <v>0.94399999999999995</v>
      </c>
      <c r="E166" s="173"/>
      <c r="F166" s="173"/>
      <c r="G166" s="173"/>
      <c r="H166" s="173"/>
      <c r="I166" s="173"/>
      <c r="J166" s="173"/>
      <c r="K166" s="173"/>
      <c r="L166" s="173"/>
      <c r="M166" s="173"/>
    </row>
    <row r="167" spans="1:13">
      <c r="A167" s="446" t="s">
        <v>33</v>
      </c>
      <c r="B167" s="442"/>
      <c r="C167" s="443">
        <v>0.94599999999999995</v>
      </c>
      <c r="D167" s="444">
        <v>0.94399999999999995</v>
      </c>
      <c r="E167" s="173"/>
      <c r="F167" s="173"/>
      <c r="G167" s="173"/>
      <c r="H167" s="173"/>
      <c r="I167" s="173"/>
      <c r="J167" s="173"/>
      <c r="K167" s="173"/>
      <c r="L167" s="173"/>
      <c r="M167" s="173"/>
    </row>
    <row r="168" spans="1:13">
      <c r="A168" s="447" t="s">
        <v>37</v>
      </c>
      <c r="B168" s="442"/>
      <c r="C168" s="443">
        <v>0.94799999999999995</v>
      </c>
      <c r="D168" s="444">
        <v>0.94399999999999995</v>
      </c>
      <c r="E168" s="173"/>
      <c r="F168" s="173"/>
      <c r="G168" s="173"/>
      <c r="H168" s="173"/>
      <c r="I168" s="173"/>
      <c r="J168" s="173"/>
      <c r="K168" s="173"/>
      <c r="L168" s="173"/>
      <c r="M168" s="173"/>
    </row>
    <row r="169" spans="1:13">
      <c r="A169" s="446" t="s">
        <v>32</v>
      </c>
      <c r="B169" s="442"/>
      <c r="C169" s="443">
        <v>0.95099999999999996</v>
      </c>
      <c r="D169" s="444">
        <v>0.94399999999999995</v>
      </c>
      <c r="E169" s="173"/>
      <c r="F169" s="173"/>
      <c r="G169" s="173"/>
      <c r="H169" s="173"/>
      <c r="I169" s="173"/>
      <c r="J169" s="173"/>
      <c r="K169" s="173"/>
      <c r="L169" s="173"/>
      <c r="M169" s="173"/>
    </row>
    <row r="170" spans="1:13">
      <c r="A170" s="446" t="s">
        <v>23</v>
      </c>
      <c r="B170" s="445"/>
      <c r="C170" s="443">
        <v>0.95299999999999996</v>
      </c>
      <c r="D170" s="444">
        <v>0.94399999999999995</v>
      </c>
      <c r="E170" s="173"/>
      <c r="F170" s="173"/>
      <c r="G170" s="173"/>
      <c r="H170" s="173"/>
      <c r="I170" s="173"/>
      <c r="J170" s="173"/>
      <c r="K170" s="173"/>
      <c r="L170" s="173"/>
      <c r="M170" s="173"/>
    </row>
    <row r="171" spans="1:13">
      <c r="A171" s="446" t="s">
        <v>22</v>
      </c>
      <c r="B171" s="442"/>
      <c r="C171" s="443">
        <v>0.95299999999999996</v>
      </c>
      <c r="D171" s="444">
        <v>0.94399999999999995</v>
      </c>
      <c r="E171" s="173"/>
      <c r="F171" s="173"/>
      <c r="G171" s="173"/>
      <c r="H171" s="173"/>
      <c r="I171" s="173"/>
      <c r="J171" s="173"/>
      <c r="K171" s="173"/>
      <c r="L171" s="173"/>
      <c r="M171" s="173"/>
    </row>
    <row r="172" spans="1:13">
      <c r="A172" s="446" t="s">
        <v>20</v>
      </c>
      <c r="B172" s="442"/>
      <c r="C172" s="443">
        <v>0.95399999999999996</v>
      </c>
      <c r="D172" s="444">
        <v>0.94399999999999995</v>
      </c>
      <c r="E172" s="173"/>
      <c r="F172" s="173"/>
      <c r="G172" s="173"/>
      <c r="H172" s="173"/>
      <c r="I172" s="173"/>
      <c r="J172" s="173"/>
      <c r="K172" s="173"/>
      <c r="L172" s="173"/>
      <c r="M172" s="173"/>
    </row>
    <row r="173" spans="1:13">
      <c r="A173" s="446" t="s">
        <v>38</v>
      </c>
      <c r="B173" s="442"/>
      <c r="C173" s="443">
        <v>0.95599999999999996</v>
      </c>
      <c r="D173" s="444">
        <v>0.94399999999999995</v>
      </c>
      <c r="E173" s="173"/>
      <c r="F173" s="173"/>
      <c r="G173" s="173"/>
      <c r="H173" s="173"/>
      <c r="I173" s="173"/>
      <c r="J173" s="173"/>
      <c r="K173" s="173"/>
      <c r="L173" s="173"/>
      <c r="M173" s="173"/>
    </row>
    <row r="174" spans="1:13">
      <c r="A174" s="446" t="s">
        <v>25</v>
      </c>
      <c r="B174" s="442"/>
      <c r="C174" s="443">
        <v>0.95899999999999996</v>
      </c>
      <c r="D174" s="444">
        <v>0.94399999999999995</v>
      </c>
      <c r="E174" s="173"/>
      <c r="F174" s="173"/>
      <c r="G174" s="173"/>
      <c r="H174" s="173"/>
      <c r="I174" s="173"/>
      <c r="J174" s="173"/>
      <c r="K174" s="173"/>
      <c r="L174" s="173"/>
      <c r="M174" s="173"/>
    </row>
    <row r="175" spans="1:13">
      <c r="A175" s="446" t="s">
        <v>26</v>
      </c>
      <c r="B175" s="442"/>
      <c r="C175" s="443">
        <v>0.96399999999999997</v>
      </c>
      <c r="D175" s="444">
        <v>0.94399999999999995</v>
      </c>
      <c r="E175" s="173"/>
      <c r="F175" s="173"/>
      <c r="G175" s="173"/>
      <c r="H175" s="173"/>
      <c r="I175" s="173"/>
      <c r="J175" s="173"/>
      <c r="K175" s="173"/>
      <c r="L175" s="173"/>
      <c r="M175" s="173"/>
    </row>
    <row r="176" spans="1:13">
      <c r="A176" s="446" t="s">
        <v>31</v>
      </c>
      <c r="B176" s="442"/>
      <c r="C176" s="443">
        <v>0.96599999999999997</v>
      </c>
      <c r="D176" s="444">
        <v>0.94399999999999995</v>
      </c>
      <c r="E176" s="173"/>
      <c r="F176" s="173"/>
      <c r="G176" s="173"/>
      <c r="H176" s="173"/>
      <c r="I176" s="173"/>
      <c r="J176" s="173"/>
      <c r="K176" s="173"/>
      <c r="L176" s="173"/>
      <c r="M176" s="173"/>
    </row>
    <row r="177" spans="1:13">
      <c r="A177" s="446" t="s">
        <v>34</v>
      </c>
      <c r="B177" s="442"/>
      <c r="C177" s="443">
        <v>0.96899999999999997</v>
      </c>
      <c r="D177" s="444">
        <v>0.94399999999999995</v>
      </c>
      <c r="E177" s="173"/>
      <c r="F177" s="173"/>
      <c r="G177" s="173"/>
      <c r="H177" s="173"/>
      <c r="I177" s="173"/>
      <c r="J177" s="173"/>
      <c r="K177" s="173"/>
      <c r="L177" s="173"/>
      <c r="M177" s="173"/>
    </row>
    <row r="178" spans="1:13">
      <c r="A178" s="446" t="s">
        <v>53</v>
      </c>
      <c r="B178" s="442"/>
      <c r="C178" s="443">
        <v>0.94399999999999995</v>
      </c>
      <c r="D178" s="443"/>
      <c r="E178" s="173"/>
      <c r="F178" s="173"/>
      <c r="G178" s="173"/>
      <c r="H178" s="173"/>
      <c r="I178" s="173"/>
      <c r="J178" s="173"/>
      <c r="K178" s="173"/>
      <c r="L178" s="173"/>
      <c r="M178" s="173"/>
    </row>
    <row r="179" spans="1:13" s="173" customFormat="1">
      <c r="B179" s="154"/>
      <c r="C179" s="154"/>
    </row>
    <row r="180" spans="1:13" ht="45.75" customHeight="1">
      <c r="A180" s="635" t="s">
        <v>373</v>
      </c>
      <c r="B180" s="631"/>
      <c r="C180" s="631"/>
      <c r="D180" s="631"/>
      <c r="E180" s="631"/>
      <c r="F180" s="631"/>
      <c r="G180" s="631"/>
      <c r="H180" s="631"/>
      <c r="I180" s="631"/>
      <c r="J180" s="631"/>
      <c r="K180" s="631"/>
      <c r="L180" s="631"/>
      <c r="M180" s="631"/>
    </row>
    <row r="181" spans="1:13">
      <c r="A181" s="257" t="s">
        <v>476</v>
      </c>
      <c r="B181" s="154"/>
      <c r="C181" s="154"/>
      <c r="D181" s="173"/>
      <c r="E181" s="173"/>
      <c r="F181" s="173"/>
      <c r="G181" s="173"/>
      <c r="H181" s="173"/>
      <c r="I181" s="173"/>
      <c r="J181" s="173"/>
      <c r="K181" s="173"/>
      <c r="L181" s="173"/>
      <c r="M181" s="173"/>
    </row>
    <row r="182" spans="1:13">
      <c r="A182" s="173" t="s">
        <v>151</v>
      </c>
      <c r="B182" s="173"/>
      <c r="C182" s="173"/>
      <c r="D182" s="173"/>
      <c r="E182" s="173"/>
      <c r="F182" s="173"/>
      <c r="G182" s="173"/>
      <c r="H182" s="173"/>
      <c r="I182" s="173"/>
      <c r="J182" s="173"/>
      <c r="K182" s="173"/>
      <c r="L182" s="173"/>
      <c r="M182" s="173"/>
    </row>
    <row r="184" spans="1:13" s="149" customFormat="1">
      <c r="A184" s="149" t="s">
        <v>333</v>
      </c>
    </row>
    <row r="186" spans="1:13">
      <c r="A186" s="173"/>
      <c r="B186" s="31" t="s">
        <v>152</v>
      </c>
      <c r="C186" s="31" t="s">
        <v>153</v>
      </c>
      <c r="D186" s="173"/>
      <c r="E186" s="173"/>
      <c r="F186" s="173"/>
      <c r="G186" s="173"/>
      <c r="H186" s="173"/>
      <c r="I186" s="173"/>
      <c r="J186" s="173"/>
      <c r="K186" s="173"/>
      <c r="L186" s="173"/>
      <c r="M186" s="173"/>
    </row>
    <row r="187" spans="1:13">
      <c r="A187" s="173"/>
      <c r="B187" s="258" t="s">
        <v>154</v>
      </c>
      <c r="C187" s="220">
        <v>0.92300000000000004</v>
      </c>
      <c r="D187" s="173"/>
      <c r="E187" s="173"/>
      <c r="F187" s="173"/>
      <c r="G187" s="173"/>
      <c r="H187" s="173"/>
      <c r="I187" s="173"/>
      <c r="J187" s="173"/>
      <c r="K187" s="173"/>
      <c r="L187" s="173"/>
      <c r="M187" s="173"/>
    </row>
    <row r="188" spans="1:13">
      <c r="A188" s="173"/>
      <c r="B188" s="258" t="s">
        <v>155</v>
      </c>
      <c r="C188" s="220">
        <v>0.93899999999999995</v>
      </c>
      <c r="D188" s="173"/>
      <c r="E188" s="173"/>
      <c r="F188" s="173"/>
      <c r="G188" s="173"/>
      <c r="H188" s="173"/>
      <c r="I188" s="173"/>
      <c r="J188" s="173"/>
      <c r="K188" s="173"/>
      <c r="L188" s="173"/>
      <c r="M188" s="173"/>
    </row>
    <row r="189" spans="1:13">
      <c r="A189" s="173"/>
      <c r="B189" s="258" t="s">
        <v>156</v>
      </c>
      <c r="C189" s="220">
        <v>0.93</v>
      </c>
      <c r="D189" s="173"/>
      <c r="E189" s="173"/>
      <c r="F189" s="173"/>
      <c r="G189" s="173"/>
      <c r="H189" s="173"/>
      <c r="I189" s="173"/>
      <c r="J189" s="173"/>
      <c r="K189" s="173"/>
      <c r="L189" s="173"/>
      <c r="M189" s="173"/>
    </row>
    <row r="190" spans="1:13">
      <c r="A190" s="173"/>
      <c r="B190" s="258" t="s">
        <v>157</v>
      </c>
      <c r="C190" s="220">
        <v>0.94199999999999995</v>
      </c>
      <c r="D190" s="173"/>
      <c r="E190" s="173"/>
      <c r="F190" s="173"/>
      <c r="G190" s="173"/>
      <c r="H190" s="173"/>
      <c r="I190" s="173"/>
      <c r="J190" s="173"/>
      <c r="K190" s="173"/>
      <c r="L190" s="173"/>
      <c r="M190" s="173"/>
    </row>
    <row r="191" spans="1:13">
      <c r="A191" s="173"/>
      <c r="B191" s="258" t="s">
        <v>158</v>
      </c>
      <c r="C191" s="220">
        <v>0.94299999999999995</v>
      </c>
      <c r="D191" s="173"/>
      <c r="E191" s="173"/>
      <c r="F191" s="173"/>
      <c r="G191" s="173"/>
      <c r="H191" s="173"/>
      <c r="I191" s="173"/>
      <c r="J191" s="173"/>
      <c r="K191" s="173"/>
      <c r="L191" s="173"/>
      <c r="M191" s="173"/>
    </row>
    <row r="192" spans="1:13">
      <c r="A192" s="173"/>
      <c r="B192" s="258" t="s">
        <v>477</v>
      </c>
      <c r="C192" s="220">
        <v>0.93899999999999995</v>
      </c>
      <c r="D192" s="173"/>
      <c r="E192" s="173"/>
      <c r="F192" s="173"/>
      <c r="G192" s="173"/>
      <c r="H192" s="173"/>
      <c r="I192" s="173"/>
      <c r="J192" s="173"/>
      <c r="K192" s="173"/>
      <c r="L192" s="173"/>
      <c r="M192" s="173"/>
    </row>
    <row r="194" spans="1:13" ht="48.75" customHeight="1">
      <c r="A194" s="635" t="s">
        <v>373</v>
      </c>
      <c r="B194" s="631"/>
      <c r="C194" s="631"/>
      <c r="D194" s="631"/>
      <c r="E194" s="631"/>
      <c r="F194" s="631"/>
      <c r="G194" s="631"/>
      <c r="H194" s="631"/>
      <c r="I194" s="631"/>
      <c r="J194" s="631"/>
      <c r="K194" s="631"/>
      <c r="L194" s="631"/>
      <c r="M194" s="631"/>
    </row>
    <row r="195" spans="1:13">
      <c r="A195" s="258" t="s">
        <v>510</v>
      </c>
      <c r="B195" s="173"/>
      <c r="C195" s="173"/>
      <c r="D195" s="173"/>
      <c r="E195" s="173"/>
      <c r="F195" s="173"/>
      <c r="G195" s="173"/>
      <c r="H195" s="173"/>
      <c r="I195" s="173"/>
      <c r="J195" s="173"/>
      <c r="K195" s="173"/>
      <c r="L195" s="173"/>
      <c r="M195" s="173"/>
    </row>
    <row r="196" spans="1:13">
      <c r="A196" s="31" t="s">
        <v>151</v>
      </c>
      <c r="B196" s="173"/>
      <c r="C196" s="173"/>
      <c r="D196" s="173"/>
      <c r="E196" s="173"/>
      <c r="F196" s="173"/>
      <c r="G196" s="173"/>
      <c r="H196" s="173"/>
      <c r="I196" s="173"/>
      <c r="J196" s="173"/>
      <c r="K196" s="173"/>
      <c r="L196" s="173"/>
      <c r="M196" s="173"/>
    </row>
    <row r="199" spans="1:13" s="76" customFormat="1">
      <c r="A199" s="149" t="s">
        <v>478</v>
      </c>
    </row>
    <row r="201" spans="1:13">
      <c r="A201" s="173"/>
      <c r="B201" s="31"/>
      <c r="D201" s="199"/>
    </row>
    <row r="202" spans="1:13">
      <c r="A202" s="173"/>
      <c r="B202" s="467"/>
      <c r="C202" s="465" t="s">
        <v>70</v>
      </c>
      <c r="D202" s="468" t="s">
        <v>568</v>
      </c>
    </row>
    <row r="203" spans="1:13" s="420" customFormat="1">
      <c r="B203" s="163" t="s">
        <v>18</v>
      </c>
      <c r="C203" s="326">
        <v>23</v>
      </c>
    </row>
    <row r="204" spans="1:13">
      <c r="A204" s="173"/>
      <c r="B204" s="469" t="s">
        <v>21</v>
      </c>
      <c r="C204" s="465"/>
      <c r="D204" s="471">
        <v>44</v>
      </c>
    </row>
    <row r="205" spans="1:13">
      <c r="A205" s="173"/>
      <c r="B205" s="469" t="s">
        <v>27</v>
      </c>
      <c r="C205" s="465"/>
      <c r="D205" s="471">
        <v>45</v>
      </c>
    </row>
    <row r="206" spans="1:13">
      <c r="A206" s="173"/>
      <c r="B206" s="469" t="s">
        <v>159</v>
      </c>
      <c r="C206" s="465"/>
      <c r="D206" s="471">
        <v>78</v>
      </c>
    </row>
    <row r="207" spans="1:13">
      <c r="A207" s="173"/>
      <c r="B207" s="469" t="s">
        <v>38</v>
      </c>
      <c r="C207" s="465"/>
      <c r="D207" s="471">
        <v>152</v>
      </c>
    </row>
    <row r="208" spans="1:13">
      <c r="A208" s="173"/>
      <c r="B208" s="469" t="s">
        <v>26</v>
      </c>
      <c r="C208" s="465"/>
      <c r="D208" s="471">
        <v>159</v>
      </c>
    </row>
    <row r="209" spans="1:9">
      <c r="A209" s="173"/>
      <c r="B209" s="469" t="s">
        <v>20</v>
      </c>
      <c r="C209" s="465"/>
      <c r="D209" s="471">
        <v>161</v>
      </c>
    </row>
    <row r="210" spans="1:9">
      <c r="A210" s="173"/>
      <c r="B210" s="469" t="s">
        <v>19</v>
      </c>
      <c r="C210" s="465"/>
      <c r="D210" s="471">
        <v>183</v>
      </c>
    </row>
    <row r="211" spans="1:9">
      <c r="A211" s="173"/>
      <c r="B211" s="469" t="s">
        <v>35</v>
      </c>
      <c r="C211" s="470"/>
      <c r="D211" s="471">
        <v>189</v>
      </c>
    </row>
    <row r="212" spans="1:9">
      <c r="A212" s="173"/>
      <c r="B212" s="469" t="s">
        <v>24</v>
      </c>
      <c r="C212" s="465"/>
      <c r="D212" s="471">
        <v>240</v>
      </c>
    </row>
    <row r="213" spans="1:9">
      <c r="A213" s="173"/>
      <c r="B213" s="469" t="s">
        <v>22</v>
      </c>
      <c r="C213" s="465"/>
      <c r="D213" s="471">
        <v>242</v>
      </c>
    </row>
    <row r="214" spans="1:9">
      <c r="A214" s="173"/>
      <c r="B214" s="469" t="s">
        <v>23</v>
      </c>
      <c r="C214" s="465"/>
      <c r="D214" s="471">
        <v>319</v>
      </c>
    </row>
    <row r="215" spans="1:9">
      <c r="A215" s="173"/>
      <c r="B215" s="469" t="s">
        <v>29</v>
      </c>
      <c r="C215" s="465"/>
      <c r="D215" s="471">
        <v>373</v>
      </c>
      <c r="E215" s="173"/>
      <c r="F215" s="173"/>
      <c r="G215" s="173"/>
      <c r="H215" s="173"/>
      <c r="I215" s="173"/>
    </row>
    <row r="216" spans="1:9">
      <c r="A216" s="173"/>
      <c r="B216" s="469" t="s">
        <v>32</v>
      </c>
      <c r="C216" s="465"/>
      <c r="D216" s="471">
        <v>401</v>
      </c>
      <c r="E216" s="173"/>
      <c r="F216" s="173"/>
      <c r="G216" s="173"/>
      <c r="H216" s="173"/>
      <c r="I216" s="173"/>
    </row>
    <row r="217" spans="1:9">
      <c r="A217" s="173"/>
      <c r="B217" s="469" t="s">
        <v>37</v>
      </c>
      <c r="C217" s="465"/>
      <c r="D217" s="471">
        <v>472</v>
      </c>
      <c r="E217" s="173"/>
      <c r="F217" s="173"/>
      <c r="G217" s="173"/>
      <c r="H217" s="173"/>
      <c r="I217" s="173"/>
    </row>
    <row r="218" spans="1:9">
      <c r="A218" s="173"/>
      <c r="B218" s="469" t="s">
        <v>30</v>
      </c>
      <c r="C218" s="465"/>
      <c r="D218" s="471">
        <v>487</v>
      </c>
      <c r="E218" s="173"/>
      <c r="F218" s="173"/>
      <c r="G218" s="173"/>
      <c r="H218" s="173"/>
      <c r="I218" s="173"/>
    </row>
    <row r="219" spans="1:9">
      <c r="A219" s="173"/>
      <c r="B219" s="469" t="s">
        <v>28</v>
      </c>
      <c r="C219" s="465"/>
      <c r="D219" s="471">
        <v>500</v>
      </c>
      <c r="E219" s="173"/>
      <c r="F219" s="173"/>
      <c r="G219" s="173"/>
      <c r="H219" s="173"/>
      <c r="I219" s="173"/>
    </row>
    <row r="220" spans="1:9">
      <c r="A220" s="173"/>
      <c r="B220" s="469" t="s">
        <v>36</v>
      </c>
      <c r="C220" s="465"/>
      <c r="D220" s="471">
        <v>596</v>
      </c>
      <c r="E220" s="173"/>
      <c r="F220" s="173"/>
      <c r="G220" s="173"/>
      <c r="H220" s="173"/>
      <c r="I220" s="173"/>
    </row>
    <row r="221" spans="1:9">
      <c r="A221" s="173"/>
      <c r="B221" s="469" t="s">
        <v>25</v>
      </c>
      <c r="C221" s="465"/>
      <c r="D221" s="471">
        <v>651</v>
      </c>
      <c r="E221" s="173"/>
      <c r="F221" s="173"/>
      <c r="G221" s="173"/>
      <c r="H221" s="173"/>
      <c r="I221" s="173"/>
    </row>
    <row r="222" spans="1:9">
      <c r="A222" s="173"/>
      <c r="B222" s="469" t="s">
        <v>33</v>
      </c>
      <c r="C222" s="465"/>
      <c r="D222" s="471">
        <v>1009</v>
      </c>
      <c r="E222" s="173"/>
      <c r="F222" s="173"/>
      <c r="G222" s="173"/>
      <c r="H222" s="173"/>
      <c r="I222" s="173"/>
    </row>
    <row r="223" spans="1:9">
      <c r="A223" s="173"/>
      <c r="B223" s="469" t="s">
        <v>31</v>
      </c>
      <c r="C223" s="465"/>
      <c r="D223" s="471" t="s">
        <v>210</v>
      </c>
      <c r="E223" s="173"/>
      <c r="F223" s="173"/>
      <c r="G223" s="173"/>
      <c r="H223" s="173"/>
      <c r="I223" s="173"/>
    </row>
    <row r="224" spans="1:9">
      <c r="A224" s="173"/>
      <c r="B224" s="469" t="s">
        <v>34</v>
      </c>
      <c r="C224" s="465"/>
      <c r="D224" s="465" t="s">
        <v>210</v>
      </c>
      <c r="E224" s="173"/>
      <c r="F224" s="173"/>
      <c r="G224" s="173"/>
      <c r="H224" s="173"/>
      <c r="I224" s="173"/>
    </row>
    <row r="225" spans="1:9">
      <c r="A225" s="173"/>
      <c r="B225" s="469" t="s">
        <v>61</v>
      </c>
      <c r="C225" s="465"/>
      <c r="D225" s="466">
        <v>6324</v>
      </c>
      <c r="E225" s="173"/>
      <c r="F225" s="173"/>
      <c r="G225" s="173"/>
      <c r="H225" s="173"/>
      <c r="I225" s="173"/>
    </row>
    <row r="227" spans="1:9" ht="60.75" customHeight="1">
      <c r="A227" s="631" t="s">
        <v>599</v>
      </c>
      <c r="B227" s="631"/>
      <c r="C227" s="631"/>
      <c r="D227" s="631"/>
      <c r="E227" s="631"/>
      <c r="F227" s="631"/>
      <c r="G227" s="631"/>
      <c r="H227" s="631"/>
      <c r="I227" s="631"/>
    </row>
    <row r="228" spans="1:9" ht="60.75" customHeight="1">
      <c r="A228" s="173" t="s">
        <v>160</v>
      </c>
      <c r="B228" s="173"/>
      <c r="C228" s="173"/>
      <c r="D228" s="173"/>
      <c r="E228" s="173"/>
      <c r="F228" s="173"/>
      <c r="G228" s="173"/>
      <c r="H228" s="173"/>
      <c r="I228" s="173"/>
    </row>
    <row r="231" spans="1:9" s="76" customFormat="1">
      <c r="A231" s="149" t="s">
        <v>334</v>
      </c>
    </row>
    <row r="233" spans="1:9">
      <c r="A233" s="173"/>
      <c r="B233" s="31" t="s">
        <v>287</v>
      </c>
      <c r="C233" s="31">
        <v>2017</v>
      </c>
      <c r="D233" s="31">
        <v>2018</v>
      </c>
      <c r="E233" s="31">
        <v>2019</v>
      </c>
      <c r="F233" s="173"/>
      <c r="G233" s="173"/>
      <c r="H233" s="173"/>
      <c r="I233" s="173"/>
    </row>
    <row r="234" spans="1:9">
      <c r="A234" s="173"/>
      <c r="B234" s="31"/>
      <c r="C234" s="171">
        <v>0</v>
      </c>
      <c r="D234" s="175">
        <v>34</v>
      </c>
      <c r="E234" s="171">
        <v>23</v>
      </c>
      <c r="F234" s="173"/>
      <c r="G234" s="173"/>
      <c r="H234" s="173"/>
      <c r="I234" s="173"/>
    </row>
    <row r="236" spans="1:9">
      <c r="A236" s="173" t="s">
        <v>160</v>
      </c>
      <c r="B236" s="173"/>
      <c r="C236" s="173"/>
      <c r="D236" s="173"/>
      <c r="E236" s="173"/>
      <c r="F236" s="173"/>
      <c r="G236" s="173"/>
      <c r="H236" s="173"/>
      <c r="I236" s="173"/>
    </row>
    <row r="237" spans="1:9" ht="35.25" customHeight="1">
      <c r="A237" s="631" t="s">
        <v>382</v>
      </c>
      <c r="B237" s="631"/>
      <c r="C237" s="631"/>
      <c r="D237" s="631"/>
      <c r="E237" s="631"/>
      <c r="F237" s="631"/>
      <c r="G237" s="631"/>
      <c r="H237" s="631"/>
      <c r="I237" s="631"/>
    </row>
    <row r="239" spans="1:9" s="6" customFormat="1"/>
  </sheetData>
  <sortState ref="B49:D74">
    <sortCondition descending="1" ref="C49:C74"/>
  </sortState>
  <mergeCells count="13">
    <mergeCell ref="A1:I1"/>
    <mergeCell ref="A29:I29"/>
    <mergeCell ref="A30:I30"/>
    <mergeCell ref="A120:I120"/>
    <mergeCell ref="A121:I121"/>
    <mergeCell ref="A32:I32"/>
    <mergeCell ref="A41:H41"/>
    <mergeCell ref="A42:H42"/>
    <mergeCell ref="A227:I227"/>
    <mergeCell ref="A237:I237"/>
    <mergeCell ref="A180:M180"/>
    <mergeCell ref="A194:M194"/>
    <mergeCell ref="A150:L15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41"/>
  <sheetViews>
    <sheetView zoomScale="75" zoomScaleNormal="75" workbookViewId="0">
      <selection activeCell="R89" sqref="R89"/>
    </sheetView>
  </sheetViews>
  <sheetFormatPr defaultRowHeight="14.5"/>
  <cols>
    <col min="2" max="2" width="14.1796875" customWidth="1"/>
    <col min="3" max="3" width="10.453125" customWidth="1"/>
    <col min="4" max="4" width="9.54296875" customWidth="1"/>
    <col min="5" max="6" width="10.1796875" bestFit="1" customWidth="1"/>
    <col min="7" max="7" width="10.81640625" bestFit="1" customWidth="1"/>
    <col min="9" max="19" width="9.26953125" bestFit="1" customWidth="1"/>
    <col min="20" max="20" width="10.1796875" bestFit="1" customWidth="1"/>
  </cols>
  <sheetData>
    <row r="1" spans="1:21" s="76" customFormat="1">
      <c r="A1" s="619" t="s">
        <v>479</v>
      </c>
      <c r="B1" s="619"/>
      <c r="C1" s="619"/>
      <c r="D1" s="619"/>
      <c r="E1" s="619"/>
      <c r="F1" s="619"/>
    </row>
    <row r="3" spans="1:21">
      <c r="A3" s="173"/>
      <c r="B3" s="173"/>
      <c r="C3" s="637">
        <v>2019</v>
      </c>
      <c r="D3" s="637"/>
      <c r="E3" s="637"/>
      <c r="F3" s="637"/>
      <c r="G3" s="18"/>
      <c r="H3" s="18"/>
      <c r="I3" s="18"/>
      <c r="J3" s="18"/>
      <c r="K3" s="18"/>
      <c r="L3" s="18"/>
      <c r="M3" s="18"/>
      <c r="N3" s="18"/>
      <c r="O3" s="173"/>
      <c r="P3" s="173"/>
      <c r="Q3" s="173"/>
      <c r="R3" s="173"/>
      <c r="S3" s="173"/>
      <c r="T3" s="173"/>
      <c r="U3" s="173"/>
    </row>
    <row r="4" spans="1:21" ht="24">
      <c r="A4" s="45"/>
      <c r="B4" s="452"/>
      <c r="C4" s="450" t="s">
        <v>161</v>
      </c>
      <c r="D4" s="450" t="s">
        <v>162</v>
      </c>
      <c r="E4" s="450" t="s">
        <v>163</v>
      </c>
      <c r="F4" s="450" t="s">
        <v>164</v>
      </c>
      <c r="G4" s="449" t="s">
        <v>165</v>
      </c>
      <c r="H4" s="77"/>
      <c r="I4" s="77"/>
      <c r="J4" s="77"/>
      <c r="K4" s="77"/>
      <c r="L4" s="77"/>
      <c r="M4" s="77"/>
      <c r="N4" s="77"/>
      <c r="O4" s="173"/>
      <c r="P4" s="173"/>
      <c r="Q4" s="173"/>
      <c r="R4" s="173"/>
      <c r="S4" s="173"/>
      <c r="T4" s="173"/>
      <c r="U4" s="173"/>
    </row>
    <row r="5" spans="1:21">
      <c r="A5" s="45"/>
      <c r="B5" s="454" t="s">
        <v>53</v>
      </c>
      <c r="C5" s="463">
        <v>1400</v>
      </c>
      <c r="D5" s="463">
        <v>1236</v>
      </c>
      <c r="E5" s="463">
        <v>1216</v>
      </c>
      <c r="F5" s="462">
        <v>1332</v>
      </c>
      <c r="G5" s="463">
        <v>1295</v>
      </c>
      <c r="H5" s="90"/>
      <c r="I5" s="90"/>
      <c r="J5" s="90"/>
      <c r="K5" s="90"/>
      <c r="L5" s="90"/>
      <c r="M5" s="90"/>
      <c r="N5" s="91"/>
      <c r="O5" s="88"/>
      <c r="P5" s="88"/>
      <c r="Q5" s="88"/>
      <c r="R5" s="88"/>
      <c r="S5" s="88"/>
      <c r="T5" s="89"/>
      <c r="U5" s="173"/>
    </row>
    <row r="6" spans="1:21">
      <c r="A6" s="45"/>
      <c r="B6" s="455" t="s">
        <v>35</v>
      </c>
      <c r="C6" s="451">
        <v>909</v>
      </c>
      <c r="D6" s="451">
        <v>899</v>
      </c>
      <c r="E6" s="451">
        <v>878</v>
      </c>
      <c r="F6" s="451">
        <v>972</v>
      </c>
      <c r="G6" s="451">
        <v>914</v>
      </c>
      <c r="H6" s="90"/>
      <c r="I6" s="90"/>
      <c r="J6" s="90"/>
      <c r="K6" s="90"/>
      <c r="L6" s="90"/>
      <c r="M6" s="90"/>
      <c r="N6" s="90"/>
      <c r="O6" s="88"/>
      <c r="P6" s="88"/>
      <c r="Q6" s="88"/>
      <c r="R6" s="88"/>
      <c r="S6" s="88"/>
      <c r="T6" s="88"/>
      <c r="U6" s="173"/>
    </row>
    <row r="7" spans="1:21">
      <c r="A7" s="45"/>
      <c r="B7" s="455" t="s">
        <v>23</v>
      </c>
      <c r="C7" s="451">
        <v>1333</v>
      </c>
      <c r="D7" s="451">
        <v>1233</v>
      </c>
      <c r="E7" s="451">
        <v>1238</v>
      </c>
      <c r="F7" s="451">
        <v>1355</v>
      </c>
      <c r="G7" s="451">
        <v>1290</v>
      </c>
      <c r="H7" s="90"/>
      <c r="I7" s="90"/>
      <c r="J7" s="90"/>
      <c r="K7" s="90"/>
      <c r="L7" s="90"/>
      <c r="M7" s="90"/>
      <c r="N7" s="90"/>
      <c r="O7" s="88"/>
      <c r="P7" s="88"/>
      <c r="Q7" s="88"/>
      <c r="R7" s="88"/>
      <c r="S7" s="88"/>
      <c r="T7" s="88"/>
      <c r="U7" s="173"/>
    </row>
    <row r="8" spans="1:21" s="173" customFormat="1">
      <c r="A8" s="171"/>
      <c r="B8" s="458" t="s">
        <v>22</v>
      </c>
      <c r="C8" s="451">
        <v>1173</v>
      </c>
      <c r="D8" s="451">
        <v>1089</v>
      </c>
      <c r="E8" s="451">
        <v>1094</v>
      </c>
      <c r="F8" s="451">
        <v>1177</v>
      </c>
      <c r="G8" s="451">
        <v>1113</v>
      </c>
      <c r="H8" s="171"/>
      <c r="I8" s="171"/>
      <c r="J8" s="171"/>
      <c r="K8" s="171"/>
      <c r="L8" s="171"/>
      <c r="M8" s="171"/>
      <c r="N8" s="171"/>
      <c r="O8" s="171"/>
      <c r="P8" s="171"/>
      <c r="Q8" s="171"/>
      <c r="R8" s="171"/>
      <c r="S8" s="171"/>
      <c r="T8" s="171"/>
      <c r="U8" s="171"/>
    </row>
    <row r="9" spans="1:21">
      <c r="A9" s="45"/>
      <c r="B9" s="455" t="s">
        <v>32</v>
      </c>
      <c r="C9" s="451">
        <v>1077</v>
      </c>
      <c r="D9" s="451">
        <v>1044</v>
      </c>
      <c r="E9" s="451">
        <v>1039</v>
      </c>
      <c r="F9" s="451">
        <v>1155</v>
      </c>
      <c r="G9" s="451">
        <v>1079</v>
      </c>
      <c r="H9" s="90"/>
      <c r="I9" s="90"/>
      <c r="J9" s="90"/>
      <c r="K9" s="90"/>
      <c r="L9" s="90"/>
      <c r="M9" s="90"/>
      <c r="N9" s="90"/>
      <c r="O9" s="88"/>
      <c r="P9" s="88"/>
      <c r="Q9" s="88"/>
      <c r="R9" s="88"/>
      <c r="S9" s="88"/>
      <c r="T9" s="88"/>
      <c r="U9" s="173"/>
    </row>
    <row r="10" spans="1:21">
      <c r="A10" s="45"/>
      <c r="B10" s="455" t="s">
        <v>31</v>
      </c>
      <c r="C10" s="451">
        <v>783</v>
      </c>
      <c r="D10" s="451">
        <v>712</v>
      </c>
      <c r="E10" s="451">
        <v>697</v>
      </c>
      <c r="F10" s="451">
        <v>839</v>
      </c>
      <c r="G10" s="451">
        <v>750</v>
      </c>
      <c r="H10" s="90"/>
      <c r="I10" s="90"/>
      <c r="J10" s="90"/>
      <c r="K10" s="90"/>
      <c r="L10" s="90"/>
      <c r="M10" s="90"/>
      <c r="N10" s="90"/>
      <c r="O10" s="88"/>
      <c r="P10" s="88"/>
      <c r="Q10" s="88"/>
      <c r="R10" s="88"/>
      <c r="S10" s="88"/>
      <c r="T10" s="88"/>
      <c r="U10" s="173"/>
    </row>
    <row r="11" spans="1:21">
      <c r="A11" s="45"/>
      <c r="B11" s="455" t="s">
        <v>38</v>
      </c>
      <c r="C11" s="451">
        <v>889</v>
      </c>
      <c r="D11" s="451">
        <v>890</v>
      </c>
      <c r="E11" s="451">
        <v>888</v>
      </c>
      <c r="F11" s="451">
        <v>968</v>
      </c>
      <c r="G11" s="451">
        <v>909</v>
      </c>
      <c r="H11" s="90"/>
      <c r="I11" s="90"/>
      <c r="J11" s="90"/>
      <c r="K11" s="90"/>
      <c r="L11" s="90"/>
      <c r="M11" s="90"/>
      <c r="N11" s="90"/>
      <c r="O11" s="88"/>
      <c r="P11" s="88"/>
      <c r="Q11" s="88"/>
      <c r="R11" s="88"/>
      <c r="S11" s="88"/>
      <c r="T11" s="88"/>
      <c r="U11" s="173"/>
    </row>
    <row r="12" spans="1:21">
      <c r="A12" s="45"/>
      <c r="B12" s="455" t="s">
        <v>33</v>
      </c>
      <c r="C12" s="451">
        <v>1537</v>
      </c>
      <c r="D12" s="451">
        <v>1304</v>
      </c>
      <c r="E12" s="451">
        <v>1329</v>
      </c>
      <c r="F12" s="451">
        <v>1405</v>
      </c>
      <c r="G12" s="451">
        <v>1394</v>
      </c>
      <c r="H12" s="90"/>
      <c r="I12" s="90"/>
      <c r="J12" s="90"/>
      <c r="K12" s="90"/>
      <c r="L12" s="90"/>
      <c r="M12" s="90"/>
      <c r="N12" s="90"/>
      <c r="O12" s="88"/>
      <c r="P12" s="88"/>
      <c r="Q12" s="88"/>
      <c r="R12" s="88"/>
      <c r="S12" s="88"/>
      <c r="T12" s="88"/>
      <c r="U12" s="173"/>
    </row>
    <row r="13" spans="1:21">
      <c r="A13" s="45"/>
      <c r="B13" s="455" t="s">
        <v>26</v>
      </c>
      <c r="C13" s="451">
        <v>903</v>
      </c>
      <c r="D13" s="451">
        <v>909</v>
      </c>
      <c r="E13" s="451">
        <v>887</v>
      </c>
      <c r="F13" s="451">
        <v>956</v>
      </c>
      <c r="G13" s="451">
        <v>914</v>
      </c>
      <c r="H13" s="90"/>
      <c r="I13" s="90"/>
      <c r="J13" s="90"/>
      <c r="K13" s="90"/>
      <c r="L13" s="90"/>
      <c r="M13" s="90"/>
      <c r="N13" s="90"/>
      <c r="O13" s="88"/>
      <c r="P13" s="88"/>
      <c r="Q13" s="88"/>
      <c r="R13" s="88"/>
      <c r="S13" s="88"/>
      <c r="T13" s="88"/>
      <c r="U13" s="173"/>
    </row>
    <row r="14" spans="1:21">
      <c r="A14" s="45"/>
      <c r="B14" s="455" t="s">
        <v>36</v>
      </c>
      <c r="C14" s="451">
        <v>1738</v>
      </c>
      <c r="D14" s="451">
        <v>1426</v>
      </c>
      <c r="E14" s="451">
        <v>1383</v>
      </c>
      <c r="F14" s="451">
        <v>1484</v>
      </c>
      <c r="G14" s="451">
        <v>1508</v>
      </c>
      <c r="H14" s="90"/>
      <c r="I14" s="90"/>
      <c r="J14" s="90"/>
      <c r="K14" s="90"/>
      <c r="L14" s="90"/>
      <c r="M14" s="90"/>
      <c r="N14" s="90"/>
      <c r="O14" s="88"/>
      <c r="P14" s="88"/>
      <c r="Q14" s="88"/>
      <c r="R14" s="88"/>
      <c r="S14" s="88"/>
      <c r="T14" s="88"/>
      <c r="U14" s="173"/>
    </row>
    <row r="15" spans="1:21" s="420" customFormat="1">
      <c r="A15" s="457"/>
      <c r="B15" s="420" t="s">
        <v>18</v>
      </c>
      <c r="C15" s="453">
        <v>1388</v>
      </c>
      <c r="D15" s="453">
        <v>1208</v>
      </c>
      <c r="E15" s="453">
        <v>1173</v>
      </c>
      <c r="F15" s="453">
        <v>1295</v>
      </c>
      <c r="G15" s="453">
        <v>1266</v>
      </c>
      <c r="H15" s="92"/>
      <c r="I15" s="92"/>
      <c r="J15" s="92"/>
      <c r="K15" s="92"/>
      <c r="L15" s="92"/>
      <c r="M15" s="92"/>
      <c r="N15" s="92"/>
      <c r="O15" s="456"/>
      <c r="P15" s="456"/>
      <c r="Q15" s="456"/>
      <c r="R15" s="456"/>
      <c r="S15" s="456"/>
      <c r="T15" s="456"/>
    </row>
    <row r="16" spans="1:21">
      <c r="A16" s="45"/>
      <c r="B16" s="455" t="s">
        <v>29</v>
      </c>
      <c r="C16" s="451">
        <v>1639</v>
      </c>
      <c r="D16" s="451">
        <v>1348</v>
      </c>
      <c r="E16" s="451">
        <v>1296</v>
      </c>
      <c r="F16" s="451">
        <v>1450</v>
      </c>
      <c r="G16" s="451">
        <v>1433</v>
      </c>
      <c r="H16" s="90"/>
      <c r="I16" s="90"/>
      <c r="J16" s="90"/>
      <c r="K16" s="90"/>
      <c r="L16" s="90"/>
      <c r="M16" s="90"/>
      <c r="N16" s="90"/>
      <c r="O16" s="88"/>
      <c r="P16" s="88"/>
      <c r="Q16" s="88"/>
      <c r="R16" s="88"/>
      <c r="S16" s="88"/>
      <c r="T16" s="88"/>
      <c r="U16" s="173"/>
    </row>
    <row r="17" spans="1:20">
      <c r="A17" s="45"/>
      <c r="B17" s="455" t="s">
        <v>25</v>
      </c>
      <c r="C17" s="451">
        <v>1342</v>
      </c>
      <c r="D17" s="451">
        <v>1235</v>
      </c>
      <c r="E17" s="451">
        <v>1216</v>
      </c>
      <c r="F17" s="451">
        <v>1313</v>
      </c>
      <c r="G17" s="451">
        <v>1277</v>
      </c>
      <c r="H17" s="90"/>
      <c r="I17" s="90"/>
      <c r="J17" s="90"/>
      <c r="K17" s="90"/>
      <c r="L17" s="90"/>
      <c r="M17" s="90"/>
      <c r="N17" s="90"/>
      <c r="O17" s="88"/>
      <c r="P17" s="88"/>
      <c r="Q17" s="88"/>
      <c r="R17" s="88"/>
      <c r="S17" s="88"/>
      <c r="T17" s="88"/>
    </row>
    <row r="18" spans="1:20">
      <c r="A18" s="45"/>
      <c r="B18" s="455" t="s">
        <v>24</v>
      </c>
      <c r="C18" s="451">
        <v>1137</v>
      </c>
      <c r="D18" s="451">
        <v>1041</v>
      </c>
      <c r="E18" s="451">
        <v>1033</v>
      </c>
      <c r="F18" s="451">
        <v>1153</v>
      </c>
      <c r="G18" s="451">
        <v>1090</v>
      </c>
      <c r="H18" s="90"/>
      <c r="I18" s="90"/>
      <c r="J18" s="90"/>
      <c r="K18" s="90"/>
      <c r="L18" s="90"/>
      <c r="M18" s="90"/>
      <c r="N18" s="90"/>
      <c r="O18" s="88"/>
      <c r="P18" s="88"/>
      <c r="Q18" s="88"/>
      <c r="R18" s="88"/>
      <c r="S18" s="88"/>
      <c r="T18" s="88"/>
    </row>
    <row r="19" spans="1:20">
      <c r="A19" s="45"/>
      <c r="B19" s="455" t="s">
        <v>19</v>
      </c>
      <c r="C19" s="451">
        <v>1904</v>
      </c>
      <c r="D19" s="451">
        <v>1545</v>
      </c>
      <c r="E19" s="451">
        <v>1531</v>
      </c>
      <c r="F19" s="451">
        <v>1692</v>
      </c>
      <c r="G19" s="451">
        <v>1667</v>
      </c>
      <c r="H19" s="90"/>
      <c r="I19" s="90"/>
      <c r="J19" s="90"/>
      <c r="K19" s="90"/>
      <c r="L19" s="90"/>
      <c r="M19" s="90"/>
      <c r="N19" s="90"/>
      <c r="O19" s="88"/>
      <c r="P19" s="88"/>
      <c r="Q19" s="88"/>
      <c r="R19" s="88"/>
      <c r="S19" s="88"/>
      <c r="T19" s="88"/>
    </row>
    <row r="20" spans="1:20">
      <c r="A20" s="45"/>
      <c r="B20" s="455" t="s">
        <v>30</v>
      </c>
      <c r="C20" s="451">
        <v>878</v>
      </c>
      <c r="D20" s="451">
        <v>848</v>
      </c>
      <c r="E20" s="451">
        <v>850</v>
      </c>
      <c r="F20" s="451">
        <v>943</v>
      </c>
      <c r="G20" s="451">
        <v>879</v>
      </c>
      <c r="H20" s="90"/>
      <c r="I20" s="90"/>
      <c r="J20" s="90"/>
      <c r="K20" s="90"/>
      <c r="L20" s="90"/>
      <c r="M20" s="90"/>
      <c r="N20" s="90"/>
      <c r="O20" s="88"/>
      <c r="P20" s="88"/>
      <c r="Q20" s="88"/>
      <c r="R20" s="88"/>
      <c r="S20" s="88"/>
      <c r="T20" s="88"/>
    </row>
    <row r="21" spans="1:20">
      <c r="A21" s="45"/>
      <c r="B21" s="455" t="s">
        <v>37</v>
      </c>
      <c r="C21" s="451">
        <v>1042</v>
      </c>
      <c r="D21" s="451">
        <v>1028</v>
      </c>
      <c r="E21" s="451">
        <v>1003</v>
      </c>
      <c r="F21" s="451">
        <v>1091</v>
      </c>
      <c r="G21" s="451">
        <v>1042</v>
      </c>
      <c r="H21" s="92"/>
      <c r="I21" s="92"/>
      <c r="J21" s="92"/>
      <c r="K21" s="92"/>
      <c r="L21" s="92"/>
      <c r="M21" s="92"/>
      <c r="N21" s="92"/>
      <c r="O21" s="88"/>
      <c r="P21" s="88"/>
      <c r="Q21" s="88"/>
      <c r="R21" s="88"/>
      <c r="S21" s="88"/>
      <c r="T21" s="88"/>
    </row>
    <row r="22" spans="1:20">
      <c r="A22" s="45"/>
      <c r="B22" s="455" t="s">
        <v>34</v>
      </c>
      <c r="C22" s="451">
        <v>1185</v>
      </c>
      <c r="D22" s="451">
        <v>1130</v>
      </c>
      <c r="E22" s="451">
        <v>1042</v>
      </c>
      <c r="F22" s="451">
        <v>1151</v>
      </c>
      <c r="G22" s="451">
        <v>1127</v>
      </c>
      <c r="H22" s="90"/>
      <c r="I22" s="90"/>
      <c r="J22" s="90"/>
      <c r="K22" s="90"/>
      <c r="L22" s="90"/>
      <c r="M22" s="90"/>
      <c r="N22" s="90"/>
      <c r="O22" s="88"/>
      <c r="P22" s="88"/>
      <c r="Q22" s="88"/>
      <c r="R22" s="88"/>
      <c r="S22" s="88"/>
      <c r="T22" s="88"/>
    </row>
    <row r="23" spans="1:20">
      <c r="A23" s="45"/>
      <c r="B23" s="455" t="s">
        <v>20</v>
      </c>
      <c r="C23" s="451">
        <v>2144</v>
      </c>
      <c r="D23" s="451">
        <v>1628</v>
      </c>
      <c r="E23" s="451">
        <v>1516</v>
      </c>
      <c r="F23" s="451">
        <v>1622</v>
      </c>
      <c r="G23" s="451">
        <v>1726</v>
      </c>
      <c r="H23" s="90"/>
      <c r="I23" s="90"/>
      <c r="J23" s="90"/>
      <c r="K23" s="90"/>
      <c r="L23" s="90"/>
      <c r="M23" s="90"/>
      <c r="N23" s="90"/>
      <c r="O23" s="88"/>
      <c r="P23" s="88"/>
      <c r="Q23" s="88"/>
      <c r="R23" s="88"/>
      <c r="S23" s="88"/>
      <c r="T23" s="88"/>
    </row>
    <row r="24" spans="1:20">
      <c r="A24" s="45"/>
      <c r="B24" s="455" t="s">
        <v>21</v>
      </c>
      <c r="C24" s="451">
        <v>956</v>
      </c>
      <c r="D24" s="451">
        <v>918</v>
      </c>
      <c r="E24" s="451">
        <v>873</v>
      </c>
      <c r="F24" s="451">
        <v>971</v>
      </c>
      <c r="G24" s="451">
        <v>930</v>
      </c>
      <c r="H24" s="90"/>
      <c r="I24" s="90"/>
      <c r="J24" s="90"/>
      <c r="K24" s="90"/>
      <c r="L24" s="90"/>
      <c r="M24" s="90"/>
      <c r="N24" s="90"/>
      <c r="O24" s="88"/>
      <c r="P24" s="88"/>
      <c r="Q24" s="88"/>
      <c r="R24" s="88"/>
      <c r="S24" s="88"/>
      <c r="T24" s="88"/>
    </row>
    <row r="25" spans="1:20">
      <c r="A25" s="45"/>
      <c r="B25" s="455" t="s">
        <v>28</v>
      </c>
      <c r="C25" s="451">
        <v>1415</v>
      </c>
      <c r="D25" s="451">
        <v>1313</v>
      </c>
      <c r="E25" s="451">
        <v>1271</v>
      </c>
      <c r="F25" s="451">
        <v>1459</v>
      </c>
      <c r="G25" s="451">
        <v>1365</v>
      </c>
      <c r="H25" s="90"/>
      <c r="I25" s="90"/>
      <c r="J25" s="90"/>
      <c r="K25" s="90"/>
      <c r="L25" s="90"/>
      <c r="M25" s="90"/>
      <c r="N25" s="90"/>
      <c r="O25" s="88"/>
      <c r="P25" s="88"/>
      <c r="Q25" s="88"/>
      <c r="R25" s="88"/>
      <c r="S25" s="88"/>
      <c r="T25" s="88"/>
    </row>
    <row r="26" spans="1:20">
      <c r="A26" s="45"/>
      <c r="B26" s="455" t="s">
        <v>27</v>
      </c>
      <c r="C26" s="451">
        <v>995</v>
      </c>
      <c r="D26" s="451">
        <v>1002</v>
      </c>
      <c r="E26" s="451">
        <v>947</v>
      </c>
      <c r="F26" s="451">
        <v>1052</v>
      </c>
      <c r="G26" s="451">
        <v>999</v>
      </c>
      <c r="H26" s="90"/>
      <c r="I26" s="90"/>
      <c r="J26" s="90"/>
      <c r="K26" s="90"/>
      <c r="L26" s="90"/>
      <c r="M26" s="90"/>
      <c r="N26" s="90"/>
      <c r="O26" s="88"/>
      <c r="P26" s="88"/>
      <c r="Q26" s="88"/>
      <c r="R26" s="88"/>
      <c r="S26" s="88"/>
      <c r="T26" s="88"/>
    </row>
    <row r="27" spans="1:20" s="420" customFormat="1">
      <c r="A27" s="457"/>
      <c r="B27" s="420" t="s">
        <v>18</v>
      </c>
      <c r="C27" s="453">
        <v>1388</v>
      </c>
      <c r="D27" s="453">
        <v>1208</v>
      </c>
      <c r="E27" s="453">
        <v>1173</v>
      </c>
      <c r="F27" s="453">
        <v>1295</v>
      </c>
      <c r="G27" s="453">
        <v>1266</v>
      </c>
      <c r="H27" s="92"/>
      <c r="I27" s="92"/>
      <c r="J27" s="92"/>
      <c r="K27" s="92"/>
      <c r="L27" s="92"/>
      <c r="M27" s="92"/>
      <c r="N27" s="92"/>
      <c r="O27" s="456"/>
      <c r="P27" s="456"/>
      <c r="Q27" s="456"/>
      <c r="R27" s="456"/>
      <c r="S27" s="456"/>
      <c r="T27" s="456"/>
    </row>
    <row r="28" spans="1:20">
      <c r="A28" s="620" t="s">
        <v>166</v>
      </c>
      <c r="B28" s="620"/>
      <c r="C28" s="620"/>
      <c r="D28" s="620"/>
      <c r="E28" s="620"/>
      <c r="F28" s="620"/>
      <c r="G28" s="6"/>
      <c r="H28" s="173"/>
      <c r="I28" s="173"/>
      <c r="J28" s="173"/>
      <c r="K28" s="173"/>
      <c r="L28" s="173"/>
      <c r="M28" s="173"/>
      <c r="N28" s="173"/>
      <c r="O28" s="173"/>
      <c r="P28" s="173"/>
      <c r="Q28" s="173"/>
      <c r="R28" s="173"/>
      <c r="S28" s="173"/>
      <c r="T28" s="173"/>
    </row>
    <row r="29" spans="1:20" ht="38.15" customHeight="1">
      <c r="A29" s="620" t="s">
        <v>167</v>
      </c>
      <c r="B29" s="620"/>
      <c r="C29" s="620"/>
      <c r="D29" s="620"/>
      <c r="E29" s="620"/>
      <c r="F29" s="620"/>
      <c r="G29" s="173"/>
      <c r="H29" s="173"/>
      <c r="I29" s="173"/>
      <c r="J29" s="173"/>
      <c r="K29" s="173"/>
      <c r="L29" s="173"/>
      <c r="M29" s="173"/>
      <c r="N29" s="173"/>
      <c r="O29" s="173"/>
      <c r="P29" s="173"/>
      <c r="Q29" s="173"/>
      <c r="R29" s="173"/>
      <c r="S29" s="173"/>
      <c r="T29" s="173"/>
    </row>
    <row r="30" spans="1:20">
      <c r="A30" s="195"/>
      <c r="B30" s="195"/>
      <c r="C30" s="195"/>
      <c r="D30" s="195"/>
      <c r="E30" s="195"/>
      <c r="F30" s="195"/>
      <c r="G30" s="173"/>
      <c r="H30" s="173"/>
      <c r="I30" s="173"/>
      <c r="J30" s="173"/>
      <c r="K30" s="173"/>
      <c r="L30" s="173"/>
      <c r="M30" s="173"/>
      <c r="N30" s="173"/>
      <c r="O30" s="173"/>
      <c r="P30" s="173"/>
      <c r="Q30" s="173"/>
      <c r="R30" s="173"/>
      <c r="S30" s="173"/>
      <c r="T30" s="173"/>
    </row>
    <row r="31" spans="1:20" s="76" customFormat="1">
      <c r="A31" s="619" t="s">
        <v>480</v>
      </c>
      <c r="B31" s="619"/>
      <c r="C31" s="619"/>
      <c r="D31" s="619"/>
      <c r="E31" s="619"/>
      <c r="F31" s="619"/>
    </row>
    <row r="32" spans="1:20">
      <c r="A32" s="195"/>
      <c r="B32" s="195"/>
      <c r="C32" s="195"/>
      <c r="D32" s="195"/>
      <c r="E32" s="195"/>
      <c r="F32" s="195"/>
      <c r="G32" s="173"/>
      <c r="H32" s="173"/>
      <c r="I32" s="173"/>
      <c r="J32" s="173"/>
      <c r="K32" s="173"/>
      <c r="L32" s="173"/>
      <c r="M32" s="173"/>
      <c r="N32" s="173"/>
      <c r="O32" s="173"/>
      <c r="P32" s="173"/>
      <c r="Q32" s="173"/>
      <c r="R32" s="173"/>
      <c r="S32" s="173"/>
      <c r="T32" s="173"/>
    </row>
    <row r="33" spans="1:20">
      <c r="A33" s="45"/>
      <c r="B33" s="173"/>
      <c r="C33" s="77"/>
      <c r="D33" s="77"/>
      <c r="E33" s="77"/>
      <c r="F33" s="77"/>
      <c r="G33" s="77"/>
      <c r="H33" s="77"/>
      <c r="I33" s="77"/>
      <c r="J33" s="77"/>
      <c r="K33" s="77"/>
      <c r="L33" s="77"/>
      <c r="M33" s="77"/>
      <c r="N33" s="77"/>
      <c r="O33" s="173"/>
      <c r="P33" s="173"/>
      <c r="Q33" s="173"/>
      <c r="R33" s="173"/>
      <c r="S33" s="173"/>
      <c r="T33" s="173"/>
    </row>
    <row r="34" spans="1:20" ht="24">
      <c r="A34" s="45"/>
      <c r="B34" s="31"/>
      <c r="C34" s="93" t="s">
        <v>161</v>
      </c>
      <c r="D34" s="94" t="s">
        <v>162</v>
      </c>
      <c r="E34" s="94" t="s">
        <v>163</v>
      </c>
      <c r="F34" s="77" t="s">
        <v>164</v>
      </c>
      <c r="G34" s="110" t="s">
        <v>168</v>
      </c>
      <c r="H34" s="92"/>
      <c r="I34" s="92"/>
      <c r="J34" s="92"/>
      <c r="K34" s="92"/>
      <c r="L34" s="92"/>
      <c r="M34" s="92"/>
      <c r="N34" s="92"/>
      <c r="O34" s="88"/>
      <c r="P34" s="88"/>
      <c r="Q34" s="88"/>
      <c r="R34" s="88"/>
      <c r="S34" s="88"/>
      <c r="T34" s="88"/>
    </row>
    <row r="35" spans="1:20" ht="18.5">
      <c r="A35" s="45"/>
      <c r="B35" s="264">
        <v>2017</v>
      </c>
      <c r="C35" s="473">
        <v>1352</v>
      </c>
      <c r="D35" s="473">
        <v>1270</v>
      </c>
      <c r="E35" s="473">
        <v>1271</v>
      </c>
      <c r="F35" s="473">
        <v>1276</v>
      </c>
      <c r="G35" s="473">
        <v>1292</v>
      </c>
      <c r="H35" s="90"/>
      <c r="I35" s="90"/>
      <c r="J35" s="90"/>
      <c r="K35" s="90"/>
      <c r="L35" s="90"/>
      <c r="M35" s="90"/>
      <c r="N35" s="90"/>
      <c r="O35" s="88"/>
      <c r="P35" s="88"/>
      <c r="Q35" s="88"/>
      <c r="R35" s="88"/>
      <c r="S35" s="88"/>
      <c r="T35" s="88"/>
    </row>
    <row r="36" spans="1:20" ht="18.5">
      <c r="A36" s="45"/>
      <c r="B36" s="264">
        <v>2018</v>
      </c>
      <c r="C36" s="472">
        <v>1409</v>
      </c>
      <c r="D36" s="472">
        <v>1203</v>
      </c>
      <c r="E36" s="472">
        <v>1146</v>
      </c>
      <c r="F36" s="472">
        <v>1306</v>
      </c>
      <c r="G36" s="472">
        <v>1265</v>
      </c>
      <c r="H36" s="90"/>
      <c r="I36" s="90"/>
      <c r="J36" s="90"/>
      <c r="K36" s="90"/>
      <c r="L36" s="90"/>
      <c r="M36" s="90"/>
      <c r="N36" s="90"/>
      <c r="O36" s="88"/>
      <c r="P36" s="88"/>
      <c r="Q36" s="88"/>
      <c r="R36" s="88"/>
      <c r="S36" s="88"/>
      <c r="T36" s="88"/>
    </row>
    <row r="37" spans="1:20" ht="18.5">
      <c r="A37" s="45"/>
      <c r="B37" s="264">
        <v>2019</v>
      </c>
      <c r="C37" s="461">
        <v>1388</v>
      </c>
      <c r="D37" s="461">
        <v>1208</v>
      </c>
      <c r="E37" s="461">
        <v>1173</v>
      </c>
      <c r="F37" s="461">
        <v>1295</v>
      </c>
      <c r="G37" s="461">
        <v>1266</v>
      </c>
      <c r="H37" s="90"/>
      <c r="I37" s="90"/>
      <c r="J37" s="90"/>
      <c r="K37" s="90"/>
      <c r="L37" s="90"/>
      <c r="M37" s="90"/>
      <c r="N37" s="90"/>
      <c r="O37" s="88"/>
      <c r="P37" s="88"/>
      <c r="Q37" s="88"/>
      <c r="R37" s="88"/>
      <c r="S37" s="88"/>
      <c r="T37" s="88"/>
    </row>
    <row r="38" spans="1:20">
      <c r="A38" s="195"/>
      <c r="B38" s="195"/>
      <c r="C38" s="195"/>
      <c r="D38" s="195"/>
      <c r="E38" s="195"/>
      <c r="F38" s="195"/>
      <c r="G38" s="173"/>
      <c r="H38" s="173"/>
      <c r="I38" s="173"/>
      <c r="J38" s="173"/>
      <c r="K38" s="173"/>
      <c r="L38" s="173"/>
      <c r="M38" s="173"/>
      <c r="N38" s="173"/>
      <c r="O38" s="173"/>
      <c r="P38" s="173"/>
      <c r="Q38" s="173"/>
      <c r="R38" s="173"/>
      <c r="S38" s="173"/>
      <c r="T38" s="173"/>
    </row>
    <row r="39" spans="1:20">
      <c r="A39" s="620" t="s">
        <v>166</v>
      </c>
      <c r="B39" s="620"/>
      <c r="C39" s="620"/>
      <c r="D39" s="620"/>
      <c r="E39" s="620"/>
      <c r="F39" s="620"/>
      <c r="G39" s="6"/>
      <c r="H39" s="173"/>
      <c r="I39" s="173"/>
      <c r="J39" s="173"/>
      <c r="K39" s="173"/>
      <c r="L39" s="173"/>
      <c r="M39" s="173"/>
      <c r="N39" s="173"/>
      <c r="O39" s="173"/>
      <c r="P39" s="173"/>
      <c r="Q39" s="173"/>
      <c r="R39" s="173"/>
      <c r="S39" s="173"/>
      <c r="T39" s="173"/>
    </row>
    <row r="40" spans="1:20" ht="38.15" customHeight="1">
      <c r="A40" s="620" t="s">
        <v>517</v>
      </c>
      <c r="B40" s="620"/>
      <c r="C40" s="620"/>
      <c r="D40" s="620"/>
      <c r="E40" s="620"/>
      <c r="F40" s="620"/>
      <c r="G40" s="173"/>
      <c r="H40" s="173"/>
      <c r="I40" s="173"/>
      <c r="J40" s="173"/>
      <c r="K40" s="173"/>
      <c r="L40" s="173"/>
      <c r="M40" s="173"/>
      <c r="N40" s="173"/>
      <c r="O40" s="173"/>
      <c r="P40" s="173"/>
      <c r="Q40" s="173"/>
      <c r="R40" s="173"/>
      <c r="S40" s="173"/>
      <c r="T40" s="173"/>
    </row>
    <row r="43" spans="1:20" s="76" customFormat="1">
      <c r="A43" s="619" t="s">
        <v>481</v>
      </c>
      <c r="B43" s="619"/>
      <c r="C43" s="619"/>
      <c r="D43" s="619"/>
      <c r="E43" s="619"/>
      <c r="F43" s="619"/>
    </row>
    <row r="44" spans="1:20" s="173" customFormat="1"/>
    <row r="45" spans="1:20" s="173" customFormat="1">
      <c r="B45" s="464"/>
      <c r="C45" s="636">
        <v>2019</v>
      </c>
      <c r="D45" s="636"/>
      <c r="E45" s="636"/>
      <c r="F45" s="636">
        <v>2020</v>
      </c>
      <c r="G45" s="636"/>
      <c r="H45" s="636"/>
      <c r="I45" s="636"/>
      <c r="J45" s="636"/>
      <c r="K45" s="636"/>
      <c r="L45" s="636"/>
      <c r="M45" s="636"/>
      <c r="N45" s="636"/>
    </row>
    <row r="46" spans="1:20" s="173" customFormat="1">
      <c r="B46" s="464"/>
      <c r="C46" s="459" t="s">
        <v>172</v>
      </c>
      <c r="D46" s="459" t="s">
        <v>173</v>
      </c>
      <c r="E46" s="441" t="s">
        <v>174</v>
      </c>
      <c r="F46" s="459" t="s">
        <v>175</v>
      </c>
      <c r="G46" s="441" t="s">
        <v>176</v>
      </c>
      <c r="H46" s="441" t="s">
        <v>177</v>
      </c>
      <c r="I46" s="441" t="s">
        <v>178</v>
      </c>
      <c r="J46" s="459" t="s">
        <v>179</v>
      </c>
      <c r="K46" s="441" t="s">
        <v>569</v>
      </c>
      <c r="L46" s="441" t="s">
        <v>169</v>
      </c>
      <c r="M46" s="459" t="s">
        <v>170</v>
      </c>
      <c r="N46" s="459" t="s">
        <v>171</v>
      </c>
    </row>
    <row r="47" spans="1:20" s="173" customFormat="1">
      <c r="A47" s="46"/>
      <c r="B47" s="474" t="s">
        <v>35</v>
      </c>
      <c r="C47" s="475">
        <v>4.8000000000000001E-2</v>
      </c>
      <c r="D47" s="475">
        <v>0.05</v>
      </c>
      <c r="E47" s="475">
        <v>5.5E-2</v>
      </c>
      <c r="F47" s="475">
        <v>6.8000000000000005E-2</v>
      </c>
      <c r="G47" s="475">
        <v>6.4000000000000001E-2</v>
      </c>
      <c r="H47" s="475">
        <v>5.7000000000000002E-2</v>
      </c>
      <c r="I47" s="475">
        <v>0.33800000000000002</v>
      </c>
      <c r="J47" s="476">
        <v>0.32500000000000001</v>
      </c>
      <c r="K47" s="475">
        <v>0.34399999999999997</v>
      </c>
      <c r="L47" s="475">
        <v>0.245</v>
      </c>
      <c r="M47" s="477">
        <v>0.17899999999999999</v>
      </c>
      <c r="N47" s="475">
        <v>0.10100000000000001</v>
      </c>
    </row>
    <row r="48" spans="1:20" s="173" customFormat="1">
      <c r="A48" s="46"/>
      <c r="B48" s="474" t="s">
        <v>23</v>
      </c>
      <c r="C48" s="475">
        <v>2.9000000000000001E-2</v>
      </c>
      <c r="D48" s="475">
        <v>2.8000000000000001E-2</v>
      </c>
      <c r="E48" s="475">
        <v>2.8000000000000001E-2</v>
      </c>
      <c r="F48" s="475">
        <v>3.5000000000000003E-2</v>
      </c>
      <c r="G48" s="475">
        <v>3.4000000000000002E-2</v>
      </c>
      <c r="H48" s="475">
        <v>0.03</v>
      </c>
      <c r="I48" s="475">
        <v>0.155</v>
      </c>
      <c r="J48" s="476">
        <v>0.14899999999999999</v>
      </c>
      <c r="K48" s="475">
        <v>0.16500000000000001</v>
      </c>
      <c r="L48" s="476">
        <v>0.14399999999999999</v>
      </c>
      <c r="M48" s="475">
        <v>0.112</v>
      </c>
      <c r="N48" s="475">
        <v>6.5000000000000002E-2</v>
      </c>
    </row>
    <row r="49" spans="1:14" s="173" customFormat="1">
      <c r="A49" s="46"/>
      <c r="B49" s="474" t="s">
        <v>22</v>
      </c>
      <c r="C49" s="475">
        <v>3.2000000000000001E-2</v>
      </c>
      <c r="D49" s="475">
        <v>3.2000000000000001E-2</v>
      </c>
      <c r="E49" s="475">
        <v>3.2000000000000001E-2</v>
      </c>
      <c r="F49" s="475">
        <v>3.9E-2</v>
      </c>
      <c r="G49" s="475">
        <v>3.6999999999999998E-2</v>
      </c>
      <c r="H49" s="475">
        <v>3.2000000000000001E-2</v>
      </c>
      <c r="I49" s="475">
        <v>0.13400000000000001</v>
      </c>
      <c r="J49" s="476">
        <v>0.127</v>
      </c>
      <c r="K49" s="475">
        <v>0.14000000000000001</v>
      </c>
      <c r="L49" s="476">
        <v>0.123</v>
      </c>
      <c r="M49" s="475">
        <v>9.2999999999999999E-2</v>
      </c>
      <c r="N49" s="475">
        <v>5.1999999999999998E-2</v>
      </c>
    </row>
    <row r="50" spans="1:14" s="173" customFormat="1">
      <c r="A50" s="46"/>
      <c r="B50" s="474" t="s">
        <v>41</v>
      </c>
      <c r="C50" s="475">
        <v>0.04</v>
      </c>
      <c r="D50" s="475">
        <v>0.04</v>
      </c>
      <c r="E50" s="475">
        <v>4.1000000000000002E-2</v>
      </c>
      <c r="F50" s="475">
        <v>4.8000000000000001E-2</v>
      </c>
      <c r="G50" s="475">
        <v>4.5999999999999999E-2</v>
      </c>
      <c r="H50" s="475">
        <v>0.04</v>
      </c>
      <c r="I50" s="475">
        <v>0.16200000000000001</v>
      </c>
      <c r="J50" s="476">
        <v>0.152</v>
      </c>
      <c r="K50" s="475">
        <v>0.16600000000000001</v>
      </c>
      <c r="L50" s="476">
        <v>0.14499999999999999</v>
      </c>
      <c r="M50" s="475">
        <v>0.113</v>
      </c>
      <c r="N50" s="475">
        <v>6.5000000000000002E-2</v>
      </c>
    </row>
    <row r="51" spans="1:14" s="173" customFormat="1">
      <c r="A51" s="46"/>
      <c r="B51" s="474" t="s">
        <v>42</v>
      </c>
      <c r="C51" s="475">
        <v>5.6000000000000001E-2</v>
      </c>
      <c r="D51" s="475">
        <v>8.6999999999999994E-2</v>
      </c>
      <c r="E51" s="475">
        <v>0.105</v>
      </c>
      <c r="F51" s="475">
        <v>0.13600000000000001</v>
      </c>
      <c r="G51" s="475">
        <v>0.121</v>
      </c>
      <c r="H51" s="475">
        <v>0.109</v>
      </c>
      <c r="I51" s="475">
        <v>0.26900000000000002</v>
      </c>
      <c r="J51" s="476">
        <v>0.22600000000000001</v>
      </c>
      <c r="K51" s="475">
        <v>0.20200000000000001</v>
      </c>
      <c r="L51" s="476">
        <v>0.153</v>
      </c>
      <c r="M51" s="475">
        <v>0.112</v>
      </c>
      <c r="N51" s="475">
        <v>6.8000000000000005E-2</v>
      </c>
    </row>
    <row r="52" spans="1:14" s="173" customFormat="1">
      <c r="A52" s="46"/>
      <c r="B52" s="474" t="s">
        <v>44</v>
      </c>
      <c r="C52" s="475">
        <v>0.05</v>
      </c>
      <c r="D52" s="475">
        <v>5.2999999999999999E-2</v>
      </c>
      <c r="E52" s="475">
        <v>0.06</v>
      </c>
      <c r="F52" s="475">
        <v>7.2999999999999995E-2</v>
      </c>
      <c r="G52" s="475">
        <v>6.8000000000000005E-2</v>
      </c>
      <c r="H52" s="475">
        <v>0.06</v>
      </c>
      <c r="I52" s="475">
        <v>0.16500000000000001</v>
      </c>
      <c r="J52" s="476">
        <v>0.151</v>
      </c>
      <c r="K52" s="475">
        <v>0.16700000000000001</v>
      </c>
      <c r="L52" s="476">
        <v>0.151</v>
      </c>
      <c r="M52" s="475">
        <v>0.115</v>
      </c>
      <c r="N52" s="475">
        <v>6.7000000000000004E-2</v>
      </c>
    </row>
    <row r="53" spans="1:14" s="173" customFormat="1">
      <c r="A53" s="46"/>
      <c r="B53" s="474" t="s">
        <v>43</v>
      </c>
      <c r="C53" s="475">
        <v>4.3999999999999997E-2</v>
      </c>
      <c r="D53" s="475">
        <v>4.3999999999999997E-2</v>
      </c>
      <c r="E53" s="475">
        <v>4.4999999999999998E-2</v>
      </c>
      <c r="F53" s="475">
        <v>5.2999999999999999E-2</v>
      </c>
      <c r="G53" s="475">
        <v>0.05</v>
      </c>
      <c r="H53" s="475">
        <v>4.5999999999999999E-2</v>
      </c>
      <c r="I53" s="475">
        <v>0.16800000000000001</v>
      </c>
      <c r="J53" s="476">
        <v>0.16600000000000001</v>
      </c>
      <c r="K53" s="475">
        <v>0.189</v>
      </c>
      <c r="L53" s="476">
        <v>0.17199999999999999</v>
      </c>
      <c r="M53" s="475">
        <v>0.13800000000000001</v>
      </c>
      <c r="N53" s="475">
        <v>8.4000000000000005E-2</v>
      </c>
    </row>
    <row r="54" spans="1:14" s="173" customFormat="1">
      <c r="A54" s="46"/>
      <c r="B54" s="474" t="s">
        <v>40</v>
      </c>
      <c r="C54" s="475">
        <v>3.5000000000000003E-2</v>
      </c>
      <c r="D54" s="475">
        <v>3.5999999999999997E-2</v>
      </c>
      <c r="E54" s="475">
        <v>3.7999999999999999E-2</v>
      </c>
      <c r="F54" s="475">
        <v>4.5999999999999999E-2</v>
      </c>
      <c r="G54" s="475">
        <v>4.2999999999999997E-2</v>
      </c>
      <c r="H54" s="475">
        <v>3.6999999999999998E-2</v>
      </c>
      <c r="I54" s="475">
        <v>0.158</v>
      </c>
      <c r="J54" s="476">
        <v>0.14499999999999999</v>
      </c>
      <c r="K54" s="475">
        <v>0.157</v>
      </c>
      <c r="L54" s="476">
        <v>0.13400000000000001</v>
      </c>
      <c r="M54" s="475">
        <v>0.10199999999999999</v>
      </c>
      <c r="N54" s="475">
        <v>5.7000000000000002E-2</v>
      </c>
    </row>
    <row r="55" spans="1:14" s="173" customFormat="1">
      <c r="A55" s="46"/>
      <c r="B55" s="474" t="s">
        <v>39</v>
      </c>
      <c r="C55" s="475">
        <v>3.2000000000000001E-2</v>
      </c>
      <c r="D55" s="475">
        <v>3.2000000000000001E-2</v>
      </c>
      <c r="E55" s="475">
        <v>3.2000000000000001E-2</v>
      </c>
      <c r="F55" s="475">
        <v>3.7999999999999999E-2</v>
      </c>
      <c r="G55" s="475">
        <v>3.5999999999999997E-2</v>
      </c>
      <c r="H55" s="475">
        <v>3.3000000000000002E-2</v>
      </c>
      <c r="I55" s="475">
        <v>0.16</v>
      </c>
      <c r="J55" s="476">
        <v>0.158</v>
      </c>
      <c r="K55" s="475">
        <v>0.17799999999999999</v>
      </c>
      <c r="L55" s="476">
        <v>0.16</v>
      </c>
      <c r="M55" s="475">
        <v>0.126</v>
      </c>
      <c r="N55" s="475">
        <v>7.5999999999999998E-2</v>
      </c>
    </row>
    <row r="56" spans="1:14" s="420" customFormat="1">
      <c r="A56" s="478"/>
      <c r="B56" s="478" t="s">
        <v>18</v>
      </c>
      <c r="C56" s="233">
        <v>2.5999999999999999E-2</v>
      </c>
      <c r="D56" s="233">
        <v>2.5999999999999999E-2</v>
      </c>
      <c r="E56" s="233">
        <v>2.7E-2</v>
      </c>
      <c r="F56" s="233">
        <v>3.5000000000000003E-2</v>
      </c>
      <c r="G56" s="233">
        <v>3.4000000000000002E-2</v>
      </c>
      <c r="H56" s="233">
        <v>2.9000000000000001E-2</v>
      </c>
      <c r="I56" s="233">
        <v>0.123</v>
      </c>
      <c r="J56" s="234">
        <v>0.113</v>
      </c>
      <c r="K56" s="233">
        <v>0.124</v>
      </c>
      <c r="L56" s="234">
        <v>0.107</v>
      </c>
      <c r="M56" s="233">
        <v>8.1000000000000003E-2</v>
      </c>
      <c r="N56" s="233">
        <v>4.4999999999999998E-2</v>
      </c>
    </row>
    <row r="57" spans="1:14" s="173" customFormat="1">
      <c r="A57" s="46"/>
      <c r="B57" s="474" t="s">
        <v>29</v>
      </c>
      <c r="C57" s="475">
        <v>3.1E-2</v>
      </c>
      <c r="D57" s="475">
        <v>0.03</v>
      </c>
      <c r="E57" s="475">
        <v>3.1E-2</v>
      </c>
      <c r="F57" s="475">
        <v>3.9E-2</v>
      </c>
      <c r="G57" s="475">
        <v>3.5999999999999997E-2</v>
      </c>
      <c r="H57" s="475">
        <v>3.1E-2</v>
      </c>
      <c r="I57" s="475">
        <v>0.109</v>
      </c>
      <c r="J57" s="476">
        <v>0.106</v>
      </c>
      <c r="K57" s="475">
        <v>0.124</v>
      </c>
      <c r="L57" s="476">
        <v>0.114</v>
      </c>
      <c r="M57" s="475">
        <v>8.6999999999999994E-2</v>
      </c>
      <c r="N57" s="475">
        <v>5.0999999999999997E-2</v>
      </c>
    </row>
    <row r="58" spans="1:14" s="173" customFormat="1">
      <c r="A58" s="46"/>
      <c r="B58" s="474" t="s">
        <v>25</v>
      </c>
      <c r="C58" s="475">
        <v>0.03</v>
      </c>
      <c r="D58" s="475">
        <v>0.03</v>
      </c>
      <c r="E58" s="475">
        <v>0.03</v>
      </c>
      <c r="F58" s="475">
        <v>3.6999999999999998E-2</v>
      </c>
      <c r="G58" s="475">
        <v>3.5999999999999997E-2</v>
      </c>
      <c r="H58" s="475">
        <v>3.2000000000000001E-2</v>
      </c>
      <c r="I58" s="475">
        <v>0.14199999999999999</v>
      </c>
      <c r="J58" s="476">
        <v>0.13500000000000001</v>
      </c>
      <c r="K58" s="475">
        <v>0.14899999999999999</v>
      </c>
      <c r="L58" s="476">
        <v>0.13200000000000001</v>
      </c>
      <c r="M58" s="475">
        <v>0.10199999999999999</v>
      </c>
      <c r="N58" s="475">
        <v>5.8999999999999997E-2</v>
      </c>
    </row>
    <row r="59" spans="1:14" s="173" customFormat="1">
      <c r="A59" s="46"/>
      <c r="B59" s="474" t="s">
        <v>24</v>
      </c>
      <c r="C59" s="475">
        <v>0.03</v>
      </c>
      <c r="D59" s="475">
        <v>3.1E-2</v>
      </c>
      <c r="E59" s="475">
        <v>3.2000000000000001E-2</v>
      </c>
      <c r="F59" s="475">
        <v>3.9E-2</v>
      </c>
      <c r="G59" s="475">
        <v>3.7999999999999999E-2</v>
      </c>
      <c r="H59" s="475">
        <v>3.3000000000000002E-2</v>
      </c>
      <c r="I59" s="475">
        <v>0.156</v>
      </c>
      <c r="J59" s="476">
        <v>0.14199999999999999</v>
      </c>
      <c r="K59" s="475">
        <v>0.154</v>
      </c>
      <c r="L59" s="476">
        <v>0.129</v>
      </c>
      <c r="M59" s="475">
        <v>9.9000000000000005E-2</v>
      </c>
      <c r="N59" s="475">
        <v>5.7000000000000002E-2</v>
      </c>
    </row>
    <row r="60" spans="1:14" s="173" customFormat="1">
      <c r="A60" s="46"/>
      <c r="B60" s="474" t="s">
        <v>19</v>
      </c>
      <c r="C60" s="475">
        <v>2.7E-2</v>
      </c>
      <c r="D60" s="475">
        <v>2.7E-2</v>
      </c>
      <c r="E60" s="475">
        <v>2.8000000000000001E-2</v>
      </c>
      <c r="F60" s="475">
        <v>3.4000000000000002E-2</v>
      </c>
      <c r="G60" s="475">
        <v>3.3000000000000002E-2</v>
      </c>
      <c r="H60" s="475">
        <v>2.9000000000000001E-2</v>
      </c>
      <c r="I60" s="475">
        <v>0.13</v>
      </c>
      <c r="J60" s="476">
        <v>0.122</v>
      </c>
      <c r="K60" s="475">
        <v>0.13500000000000001</v>
      </c>
      <c r="L60" s="476">
        <v>0.115</v>
      </c>
      <c r="M60" s="475">
        <v>8.8999999999999996E-2</v>
      </c>
      <c r="N60" s="475">
        <v>0.05</v>
      </c>
    </row>
    <row r="61" spans="1:14" s="173" customFormat="1">
      <c r="A61" s="46"/>
      <c r="B61" s="474" t="s">
        <v>30</v>
      </c>
      <c r="C61" s="475">
        <v>3.4000000000000002E-2</v>
      </c>
      <c r="D61" s="475">
        <v>3.5999999999999997E-2</v>
      </c>
      <c r="E61" s="475">
        <v>3.7999999999999999E-2</v>
      </c>
      <c r="F61" s="475">
        <v>4.8000000000000001E-2</v>
      </c>
      <c r="G61" s="475">
        <v>4.5999999999999999E-2</v>
      </c>
      <c r="H61" s="475">
        <v>0.04</v>
      </c>
      <c r="I61" s="475">
        <v>0.17299999999999999</v>
      </c>
      <c r="J61" s="476">
        <v>0.156</v>
      </c>
      <c r="K61" s="475">
        <v>0.16600000000000001</v>
      </c>
      <c r="L61" s="476">
        <v>0.13500000000000001</v>
      </c>
      <c r="M61" s="475">
        <v>0.10299999999999999</v>
      </c>
      <c r="N61" s="475">
        <v>5.8000000000000003E-2</v>
      </c>
    </row>
    <row r="62" spans="1:14" s="173" customFormat="1">
      <c r="A62" s="46"/>
      <c r="B62" s="474" t="s">
        <v>37</v>
      </c>
      <c r="C62" s="475">
        <v>4.1000000000000002E-2</v>
      </c>
      <c r="D62" s="475">
        <v>4.1000000000000002E-2</v>
      </c>
      <c r="E62" s="475">
        <v>4.2999999999999997E-2</v>
      </c>
      <c r="F62" s="475">
        <v>5.3999999999999999E-2</v>
      </c>
      <c r="G62" s="475">
        <v>5.0999999999999997E-2</v>
      </c>
      <c r="H62" s="475">
        <v>4.5999999999999999E-2</v>
      </c>
      <c r="I62" s="475">
        <v>0.19800000000000001</v>
      </c>
      <c r="J62" s="476">
        <v>0.188</v>
      </c>
      <c r="K62" s="475">
        <v>0.20599999999999999</v>
      </c>
      <c r="L62" s="476">
        <v>0.182</v>
      </c>
      <c r="M62" s="475">
        <v>0.14399999999999999</v>
      </c>
      <c r="N62" s="475">
        <v>8.5999999999999993E-2</v>
      </c>
    </row>
    <row r="63" spans="1:14" s="173" customFormat="1">
      <c r="A63" s="46"/>
      <c r="B63" s="474" t="s">
        <v>34</v>
      </c>
      <c r="C63" s="475">
        <v>4.7E-2</v>
      </c>
      <c r="D63" s="475">
        <v>4.7E-2</v>
      </c>
      <c r="E63" s="475">
        <v>5.2999999999999999E-2</v>
      </c>
      <c r="F63" s="475">
        <v>6.2E-2</v>
      </c>
      <c r="G63" s="475">
        <v>5.8000000000000003E-2</v>
      </c>
      <c r="H63" s="475">
        <v>5.0999999999999997E-2</v>
      </c>
      <c r="I63" s="475">
        <v>0.14399999999999999</v>
      </c>
      <c r="J63" s="476">
        <v>0.13300000000000001</v>
      </c>
      <c r="K63" s="475">
        <v>0.14899999999999999</v>
      </c>
      <c r="L63" s="476">
        <v>0.13700000000000001</v>
      </c>
      <c r="M63" s="475">
        <v>0.107</v>
      </c>
      <c r="N63" s="475">
        <v>6.2E-2</v>
      </c>
    </row>
    <row r="64" spans="1:14" s="173" customFormat="1">
      <c r="A64" s="46"/>
      <c r="B64" s="474" t="s">
        <v>20</v>
      </c>
      <c r="C64" s="475">
        <v>2.9000000000000001E-2</v>
      </c>
      <c r="D64" s="475">
        <v>2.9000000000000001E-2</v>
      </c>
      <c r="E64" s="475">
        <v>0.03</v>
      </c>
      <c r="F64" s="475">
        <v>3.5999999999999997E-2</v>
      </c>
      <c r="G64" s="475">
        <v>3.5000000000000003E-2</v>
      </c>
      <c r="H64" s="475">
        <v>3.1E-2</v>
      </c>
      <c r="I64" s="475">
        <v>0.124</v>
      </c>
      <c r="J64" s="476">
        <v>0.11799999999999999</v>
      </c>
      <c r="K64" s="475">
        <v>0.13200000000000001</v>
      </c>
      <c r="L64" s="476">
        <v>0.11600000000000001</v>
      </c>
      <c r="M64" s="475">
        <v>8.8999999999999996E-2</v>
      </c>
      <c r="N64" s="475">
        <v>5.0999999999999997E-2</v>
      </c>
    </row>
    <row r="65" spans="1:17" s="173" customFormat="1">
      <c r="A65" s="46"/>
      <c r="B65" s="474" t="s">
        <v>21</v>
      </c>
      <c r="C65" s="475">
        <v>3.2000000000000001E-2</v>
      </c>
      <c r="D65" s="475">
        <v>3.2000000000000001E-2</v>
      </c>
      <c r="E65" s="475">
        <v>3.5999999999999997E-2</v>
      </c>
      <c r="F65" s="475">
        <v>4.5999999999999999E-2</v>
      </c>
      <c r="G65" s="475">
        <v>4.3999999999999997E-2</v>
      </c>
      <c r="H65" s="475">
        <v>3.9E-2</v>
      </c>
      <c r="I65" s="475">
        <v>0.17100000000000001</v>
      </c>
      <c r="J65" s="476">
        <v>0.15</v>
      </c>
      <c r="K65" s="475">
        <v>0.158</v>
      </c>
      <c r="L65" s="476">
        <v>0.13400000000000001</v>
      </c>
      <c r="M65" s="475">
        <v>0.10299999999999999</v>
      </c>
      <c r="N65" s="475">
        <v>5.7000000000000002E-2</v>
      </c>
    </row>
    <row r="66" spans="1:17" s="173" customFormat="1">
      <c r="A66" s="46"/>
      <c r="B66" s="474" t="s">
        <v>28</v>
      </c>
      <c r="C66" s="475">
        <v>3.5999999999999997E-2</v>
      </c>
      <c r="D66" s="475">
        <v>3.5000000000000003E-2</v>
      </c>
      <c r="E66" s="475">
        <v>3.6999999999999998E-2</v>
      </c>
      <c r="F66" s="475">
        <v>4.4999999999999998E-2</v>
      </c>
      <c r="G66" s="475">
        <v>4.2999999999999997E-2</v>
      </c>
      <c r="H66" s="475">
        <v>3.9E-2</v>
      </c>
      <c r="I66" s="475">
        <v>0.154</v>
      </c>
      <c r="J66" s="476">
        <v>0.14799999999999999</v>
      </c>
      <c r="K66" s="475">
        <v>0.16400000000000001</v>
      </c>
      <c r="L66" s="476">
        <v>0.14599999999999999</v>
      </c>
      <c r="M66" s="475">
        <v>0.114</v>
      </c>
      <c r="N66" s="475">
        <v>6.8000000000000005E-2</v>
      </c>
    </row>
    <row r="67" spans="1:17" s="173" customFormat="1">
      <c r="A67" s="46"/>
      <c r="B67" s="474" t="s">
        <v>27</v>
      </c>
      <c r="C67" s="475">
        <v>0.03</v>
      </c>
      <c r="D67" s="475">
        <v>3.1E-2</v>
      </c>
      <c r="E67" s="475">
        <v>3.4000000000000002E-2</v>
      </c>
      <c r="F67" s="475">
        <v>4.3999999999999997E-2</v>
      </c>
      <c r="G67" s="475">
        <v>4.2000000000000003E-2</v>
      </c>
      <c r="H67" s="475">
        <v>3.5999999999999997E-2</v>
      </c>
      <c r="I67" s="475">
        <v>0.14399999999999999</v>
      </c>
      <c r="J67" s="476">
        <v>0.127</v>
      </c>
      <c r="K67" s="475">
        <v>0.13800000000000001</v>
      </c>
      <c r="L67" s="476">
        <v>0.121</v>
      </c>
      <c r="M67" s="475">
        <v>9.1999999999999998E-2</v>
      </c>
      <c r="N67" s="477">
        <v>5.1999999999999998E-2</v>
      </c>
    </row>
    <row r="68" spans="1:17" s="173" customFormat="1">
      <c r="A68" s="46"/>
      <c r="B68" s="479" t="s">
        <v>53</v>
      </c>
      <c r="C68" s="480">
        <v>3.4000000000000002E-2</v>
      </c>
      <c r="D68" s="480">
        <v>3.5000000000000003E-2</v>
      </c>
      <c r="E68" s="480">
        <v>3.6000000000000004E-2</v>
      </c>
      <c r="F68" s="480">
        <v>4.4000000000000004E-2</v>
      </c>
      <c r="G68" s="480">
        <v>4.2000000000000003E-2</v>
      </c>
      <c r="H68" s="480">
        <v>3.7000000000000005E-2</v>
      </c>
      <c r="I68" s="480">
        <v>0.159</v>
      </c>
      <c r="J68" s="481">
        <v>0.151</v>
      </c>
      <c r="K68" s="480">
        <v>0.16600000000000001</v>
      </c>
      <c r="L68" s="481">
        <v>0.14400000000000002</v>
      </c>
      <c r="M68" s="480">
        <v>0.111</v>
      </c>
      <c r="N68" s="480">
        <v>6.5000000000000002E-2</v>
      </c>
    </row>
    <row r="69" spans="1:17" s="420" customFormat="1">
      <c r="A69" s="478"/>
      <c r="B69" s="478" t="s">
        <v>18</v>
      </c>
      <c r="C69" s="233">
        <v>2.5999999999999999E-2</v>
      </c>
      <c r="D69" s="233">
        <v>2.5999999999999999E-2</v>
      </c>
      <c r="E69" s="233">
        <v>2.7E-2</v>
      </c>
      <c r="F69" s="233">
        <v>3.5000000000000003E-2</v>
      </c>
      <c r="G69" s="233">
        <v>3.4000000000000002E-2</v>
      </c>
      <c r="H69" s="233">
        <v>2.9000000000000001E-2</v>
      </c>
      <c r="I69" s="233">
        <v>0.123</v>
      </c>
      <c r="J69" s="234">
        <v>0.113</v>
      </c>
      <c r="K69" s="233">
        <v>0.124</v>
      </c>
      <c r="L69" s="234">
        <v>0.107</v>
      </c>
      <c r="M69" s="233">
        <v>8.1000000000000003E-2</v>
      </c>
      <c r="N69" s="233">
        <v>4.4999999999999998E-2</v>
      </c>
    </row>
    <row r="70" spans="1:17" s="173" customFormat="1"/>
    <row r="71" spans="1:17" s="173" customFormat="1" ht="26.5" customHeight="1">
      <c r="A71" s="620" t="s">
        <v>180</v>
      </c>
      <c r="B71" s="620"/>
      <c r="C71" s="620"/>
      <c r="D71" s="620"/>
      <c r="E71" s="620"/>
      <c r="F71" s="620"/>
    </row>
    <row r="72" spans="1:17" s="173" customFormat="1">
      <c r="A72" s="620" t="s">
        <v>181</v>
      </c>
      <c r="B72" s="620"/>
      <c r="C72" s="620"/>
      <c r="D72" s="620"/>
      <c r="E72" s="620"/>
      <c r="F72" s="620"/>
    </row>
    <row r="73" spans="1:17" s="173" customFormat="1">
      <c r="A73" s="231"/>
      <c r="B73" s="231"/>
      <c r="C73" s="231"/>
      <c r="D73" s="231"/>
      <c r="E73" s="231"/>
      <c r="F73" s="231"/>
    </row>
    <row r="74" spans="1:17" s="76" customFormat="1">
      <c r="A74" s="215" t="s">
        <v>482</v>
      </c>
      <c r="B74" s="216"/>
      <c r="C74" s="216"/>
      <c r="D74" s="216"/>
      <c r="E74" s="216"/>
      <c r="F74" s="216"/>
    </row>
    <row r="75" spans="1:17" s="173" customFormat="1">
      <c r="A75" s="231"/>
      <c r="B75" s="231"/>
      <c r="C75" s="231"/>
      <c r="D75" s="231"/>
      <c r="E75" s="231"/>
      <c r="F75" s="231"/>
    </row>
    <row r="76" spans="1:17" s="173" customFormat="1">
      <c r="A76" s="231"/>
      <c r="B76" s="482"/>
      <c r="C76" s="483"/>
      <c r="D76" s="636">
        <v>2019</v>
      </c>
      <c r="E76" s="636"/>
      <c r="F76" s="636"/>
      <c r="G76" s="636">
        <v>2020</v>
      </c>
      <c r="H76" s="636"/>
      <c r="I76" s="636"/>
      <c r="J76" s="636"/>
      <c r="K76" s="636"/>
      <c r="L76" s="636"/>
      <c r="M76" s="636"/>
      <c r="N76" s="636"/>
      <c r="O76" s="636"/>
      <c r="P76" s="482"/>
      <c r="Q76" s="482"/>
    </row>
    <row r="77" spans="1:17" s="173" customFormat="1">
      <c r="A77" s="231"/>
      <c r="B77" s="482"/>
      <c r="C77" s="484" t="s">
        <v>182</v>
      </c>
      <c r="D77" s="485" t="s">
        <v>172</v>
      </c>
      <c r="E77" s="485" t="s">
        <v>173</v>
      </c>
      <c r="F77" s="484" t="s">
        <v>174</v>
      </c>
      <c r="G77" s="485" t="s">
        <v>175</v>
      </c>
      <c r="H77" s="484" t="s">
        <v>176</v>
      </c>
      <c r="I77" s="484" t="s">
        <v>177</v>
      </c>
      <c r="J77" s="484" t="s">
        <v>178</v>
      </c>
      <c r="K77" s="485" t="s">
        <v>179</v>
      </c>
      <c r="L77" s="484" t="s">
        <v>569</v>
      </c>
      <c r="M77" s="484" t="s">
        <v>169</v>
      </c>
      <c r="N77" s="485" t="s">
        <v>170</v>
      </c>
      <c r="O77" s="485" t="s">
        <v>171</v>
      </c>
      <c r="P77" s="485" t="s">
        <v>70</v>
      </c>
      <c r="Q77" s="484" t="s">
        <v>570</v>
      </c>
    </row>
    <row r="78" spans="1:17" s="2" customFormat="1">
      <c r="A78" s="314"/>
      <c r="B78" s="478" t="s">
        <v>18</v>
      </c>
      <c r="D78" s="233">
        <v>2.5999999999999999E-2</v>
      </c>
      <c r="E78" s="233">
        <v>2.5999999999999999E-2</v>
      </c>
      <c r="F78" s="233">
        <v>2.7E-2</v>
      </c>
      <c r="G78" s="233">
        <v>3.5000000000000003E-2</v>
      </c>
      <c r="H78" s="233">
        <v>3.4000000000000002E-2</v>
      </c>
      <c r="I78" s="233">
        <v>2.9000000000000001E-2</v>
      </c>
      <c r="J78" s="233">
        <v>0.123</v>
      </c>
      <c r="K78" s="234">
        <v>0.113</v>
      </c>
      <c r="L78" s="233">
        <v>0.124</v>
      </c>
      <c r="M78" s="234">
        <v>0.107</v>
      </c>
      <c r="N78" s="233">
        <v>8.1000000000000003E-2</v>
      </c>
      <c r="O78" s="233">
        <v>4.4999999999999998E-2</v>
      </c>
      <c r="P78" s="242">
        <v>0.04</v>
      </c>
      <c r="Q78" s="233">
        <v>5.5E-2</v>
      </c>
    </row>
    <row r="79" spans="1:17" s="173" customFormat="1">
      <c r="A79" s="231"/>
      <c r="B79" s="490" t="s">
        <v>19</v>
      </c>
      <c r="C79" s="489">
        <v>4.2000000000000003E-2</v>
      </c>
      <c r="D79" s="486">
        <v>2.7E-2</v>
      </c>
      <c r="E79" s="486">
        <v>2.7E-2</v>
      </c>
      <c r="F79" s="486">
        <v>2.8000000000000001E-2</v>
      </c>
      <c r="G79" s="486">
        <v>3.4000000000000002E-2</v>
      </c>
      <c r="H79" s="486">
        <v>3.3000000000000002E-2</v>
      </c>
      <c r="I79" s="486">
        <v>2.9000000000000001E-2</v>
      </c>
      <c r="J79" s="486">
        <v>0.13</v>
      </c>
      <c r="K79" s="487">
        <v>0.122</v>
      </c>
      <c r="L79" s="486">
        <v>0.13500000000000001</v>
      </c>
      <c r="M79" s="487">
        <v>0.115</v>
      </c>
      <c r="N79" s="486">
        <v>8.8999999999999996E-2</v>
      </c>
      <c r="O79" s="486">
        <v>0.05</v>
      </c>
      <c r="P79" s="482"/>
      <c r="Q79" s="486">
        <v>5.5E-2</v>
      </c>
    </row>
    <row r="80" spans="1:17" s="173" customFormat="1">
      <c r="A80" s="231"/>
      <c r="B80" s="490" t="s">
        <v>20</v>
      </c>
      <c r="C80" s="489">
        <v>4.3499999999999997E-2</v>
      </c>
      <c r="D80" s="486">
        <v>2.9000000000000001E-2</v>
      </c>
      <c r="E80" s="486">
        <v>2.9000000000000001E-2</v>
      </c>
      <c r="F80" s="486">
        <v>0.03</v>
      </c>
      <c r="G80" s="486">
        <v>3.5999999999999997E-2</v>
      </c>
      <c r="H80" s="486">
        <v>3.5000000000000003E-2</v>
      </c>
      <c r="I80" s="486">
        <v>3.1E-2</v>
      </c>
      <c r="J80" s="486">
        <v>0.124</v>
      </c>
      <c r="K80" s="487">
        <v>0.11799999999999999</v>
      </c>
      <c r="L80" s="486">
        <v>0.13200000000000001</v>
      </c>
      <c r="M80" s="487">
        <v>0.11600000000000001</v>
      </c>
      <c r="N80" s="486">
        <v>8.8999999999999996E-2</v>
      </c>
      <c r="O80" s="486">
        <v>5.0999999999999997E-2</v>
      </c>
      <c r="P80" s="482"/>
      <c r="Q80" s="486">
        <v>5.5E-2</v>
      </c>
    </row>
    <row r="81" spans="1:17" s="173" customFormat="1">
      <c r="A81" s="231"/>
      <c r="B81" s="490" t="s">
        <v>29</v>
      </c>
      <c r="C81" s="489">
        <v>4.4999999999999998E-2</v>
      </c>
      <c r="D81" s="486">
        <v>3.1E-2</v>
      </c>
      <c r="E81" s="486">
        <v>0.03</v>
      </c>
      <c r="F81" s="486">
        <v>3.1E-2</v>
      </c>
      <c r="G81" s="486">
        <v>3.9E-2</v>
      </c>
      <c r="H81" s="486">
        <v>3.5999999999999997E-2</v>
      </c>
      <c r="I81" s="486">
        <v>3.1E-2</v>
      </c>
      <c r="J81" s="486">
        <v>0.109</v>
      </c>
      <c r="K81" s="487">
        <v>0.106</v>
      </c>
      <c r="L81" s="486">
        <v>0.124</v>
      </c>
      <c r="M81" s="487">
        <v>0.114</v>
      </c>
      <c r="N81" s="486">
        <v>8.6999999999999994E-2</v>
      </c>
      <c r="O81" s="486">
        <v>5.0999999999999997E-2</v>
      </c>
      <c r="P81" s="482"/>
      <c r="Q81" s="486">
        <v>5.5E-2</v>
      </c>
    </row>
    <row r="82" spans="1:17" s="173" customFormat="1">
      <c r="A82" s="231"/>
      <c r="B82" s="490" t="s">
        <v>22</v>
      </c>
      <c r="C82" s="489">
        <v>4.5499999999999999E-2</v>
      </c>
      <c r="D82" s="486">
        <v>3.2000000000000001E-2</v>
      </c>
      <c r="E82" s="486">
        <v>3.2000000000000001E-2</v>
      </c>
      <c r="F82" s="486">
        <v>3.2000000000000001E-2</v>
      </c>
      <c r="G82" s="486">
        <v>3.9E-2</v>
      </c>
      <c r="H82" s="486">
        <v>3.6999999999999998E-2</v>
      </c>
      <c r="I82" s="486">
        <v>3.2000000000000001E-2</v>
      </c>
      <c r="J82" s="486">
        <v>0.13400000000000001</v>
      </c>
      <c r="K82" s="487">
        <v>0.127</v>
      </c>
      <c r="L82" s="486">
        <v>0.14000000000000001</v>
      </c>
      <c r="M82" s="487">
        <v>0.123</v>
      </c>
      <c r="N82" s="486">
        <v>9.2999999999999999E-2</v>
      </c>
      <c r="O82" s="486">
        <v>5.1999999999999998E-2</v>
      </c>
      <c r="P82" s="482"/>
      <c r="Q82" s="486">
        <v>5.5E-2</v>
      </c>
    </row>
    <row r="83" spans="1:17" s="173" customFormat="1">
      <c r="A83" s="231"/>
      <c r="B83" s="490" t="s">
        <v>25</v>
      </c>
      <c r="C83" s="489">
        <v>4.8000000000000001E-2</v>
      </c>
      <c r="D83" s="486">
        <v>0.03</v>
      </c>
      <c r="E83" s="486">
        <v>0.03</v>
      </c>
      <c r="F83" s="486">
        <v>0.03</v>
      </c>
      <c r="G83" s="486">
        <v>3.6999999999999998E-2</v>
      </c>
      <c r="H83" s="486">
        <v>3.5999999999999997E-2</v>
      </c>
      <c r="I83" s="486">
        <v>3.2000000000000001E-2</v>
      </c>
      <c r="J83" s="486">
        <v>0.14199999999999999</v>
      </c>
      <c r="K83" s="487">
        <v>0.13500000000000001</v>
      </c>
      <c r="L83" s="486">
        <v>0.14899999999999999</v>
      </c>
      <c r="M83" s="487">
        <v>0.13200000000000001</v>
      </c>
      <c r="N83" s="486">
        <v>0.10199999999999999</v>
      </c>
      <c r="O83" s="486">
        <v>5.8999999999999997E-2</v>
      </c>
      <c r="P83" s="482"/>
      <c r="Q83" s="486">
        <v>5.5E-2</v>
      </c>
    </row>
    <row r="84" spans="1:17" s="173" customFormat="1">
      <c r="A84" s="231"/>
      <c r="B84" s="490" t="s">
        <v>24</v>
      </c>
      <c r="C84" s="489">
        <v>4.8000000000000001E-2</v>
      </c>
      <c r="D84" s="486">
        <v>0.03</v>
      </c>
      <c r="E84" s="486">
        <v>3.1E-2</v>
      </c>
      <c r="F84" s="486">
        <v>3.2000000000000001E-2</v>
      </c>
      <c r="G84" s="486">
        <v>3.9E-2</v>
      </c>
      <c r="H84" s="486">
        <v>3.7999999999999999E-2</v>
      </c>
      <c r="I84" s="486">
        <v>3.3000000000000002E-2</v>
      </c>
      <c r="J84" s="486">
        <v>0.156</v>
      </c>
      <c r="K84" s="487">
        <v>0.14199999999999999</v>
      </c>
      <c r="L84" s="486">
        <v>0.154</v>
      </c>
      <c r="M84" s="487">
        <v>0.129</v>
      </c>
      <c r="N84" s="486">
        <v>9.9000000000000005E-2</v>
      </c>
      <c r="O84" s="486">
        <v>5.7000000000000002E-2</v>
      </c>
      <c r="P84" s="482"/>
      <c r="Q84" s="486">
        <v>5.5E-2</v>
      </c>
    </row>
    <row r="85" spans="1:17" s="173" customFormat="1">
      <c r="A85" s="231"/>
      <c r="B85" s="490" t="s">
        <v>27</v>
      </c>
      <c r="C85" s="489">
        <v>4.8000000000000001E-2</v>
      </c>
      <c r="D85" s="486">
        <v>0.03</v>
      </c>
      <c r="E85" s="486">
        <v>3.1E-2</v>
      </c>
      <c r="F85" s="486">
        <v>3.4000000000000002E-2</v>
      </c>
      <c r="G85" s="486">
        <v>4.3999999999999997E-2</v>
      </c>
      <c r="H85" s="486">
        <v>4.2000000000000003E-2</v>
      </c>
      <c r="I85" s="486">
        <v>3.5999999999999997E-2</v>
      </c>
      <c r="J85" s="486">
        <v>0.14399999999999999</v>
      </c>
      <c r="K85" s="487">
        <v>0.127</v>
      </c>
      <c r="L85" s="486">
        <v>0.13800000000000001</v>
      </c>
      <c r="M85" s="487">
        <v>0.121</v>
      </c>
      <c r="N85" s="486">
        <v>9.1999999999999998E-2</v>
      </c>
      <c r="O85" s="488">
        <v>5.1999999999999998E-2</v>
      </c>
      <c r="P85" s="482"/>
      <c r="Q85" s="486">
        <v>5.5E-2</v>
      </c>
    </row>
    <row r="86" spans="1:17" s="173" customFormat="1">
      <c r="A86" s="231"/>
      <c r="B86" s="490" t="s">
        <v>23</v>
      </c>
      <c r="C86" s="489">
        <v>0.05</v>
      </c>
      <c r="D86" s="486">
        <v>2.9000000000000001E-2</v>
      </c>
      <c r="E86" s="486">
        <v>2.8000000000000001E-2</v>
      </c>
      <c r="F86" s="486">
        <v>2.8000000000000001E-2</v>
      </c>
      <c r="G86" s="486">
        <v>3.5000000000000003E-2</v>
      </c>
      <c r="H86" s="486">
        <v>3.4000000000000002E-2</v>
      </c>
      <c r="I86" s="486">
        <v>0.03</v>
      </c>
      <c r="J86" s="486">
        <v>0.155</v>
      </c>
      <c r="K86" s="487">
        <v>0.14899999999999999</v>
      </c>
      <c r="L86" s="486">
        <v>0.16500000000000001</v>
      </c>
      <c r="M86" s="487">
        <v>0.14399999999999999</v>
      </c>
      <c r="N86" s="486">
        <v>0.112</v>
      </c>
      <c r="O86" s="486">
        <v>6.5000000000000002E-2</v>
      </c>
      <c r="P86" s="482"/>
      <c r="Q86" s="486">
        <v>5.5E-2</v>
      </c>
    </row>
    <row r="87" spans="1:17" s="173" customFormat="1">
      <c r="A87" s="231"/>
      <c r="B87" s="490" t="s">
        <v>40</v>
      </c>
      <c r="C87" s="489">
        <v>5.1500000000000004E-2</v>
      </c>
      <c r="D87" s="486">
        <v>3.5000000000000003E-2</v>
      </c>
      <c r="E87" s="486">
        <v>3.5999999999999997E-2</v>
      </c>
      <c r="F87" s="486">
        <v>3.7999999999999999E-2</v>
      </c>
      <c r="G87" s="486">
        <v>4.5999999999999999E-2</v>
      </c>
      <c r="H87" s="486">
        <v>4.2999999999999997E-2</v>
      </c>
      <c r="I87" s="486">
        <v>3.6999999999999998E-2</v>
      </c>
      <c r="J87" s="486">
        <v>0.158</v>
      </c>
      <c r="K87" s="487">
        <v>0.14499999999999999</v>
      </c>
      <c r="L87" s="486">
        <v>0.157</v>
      </c>
      <c r="M87" s="487">
        <v>0.13400000000000001</v>
      </c>
      <c r="N87" s="486">
        <v>0.10199999999999999</v>
      </c>
      <c r="O87" s="486">
        <v>5.7000000000000002E-2</v>
      </c>
      <c r="P87" s="482"/>
      <c r="Q87" s="486">
        <v>5.5E-2</v>
      </c>
    </row>
    <row r="88" spans="1:17" s="173" customFormat="1">
      <c r="A88" s="231"/>
      <c r="B88" s="490" t="s">
        <v>21</v>
      </c>
      <c r="C88" s="489">
        <v>5.1500000000000004E-2</v>
      </c>
      <c r="D88" s="486">
        <v>3.2000000000000001E-2</v>
      </c>
      <c r="E88" s="486">
        <v>3.2000000000000001E-2</v>
      </c>
      <c r="F88" s="486">
        <v>3.5999999999999997E-2</v>
      </c>
      <c r="G88" s="486">
        <v>4.5999999999999999E-2</v>
      </c>
      <c r="H88" s="486">
        <v>4.3999999999999997E-2</v>
      </c>
      <c r="I88" s="486">
        <v>3.9E-2</v>
      </c>
      <c r="J88" s="486">
        <v>0.17100000000000001</v>
      </c>
      <c r="K88" s="487">
        <v>0.15</v>
      </c>
      <c r="L88" s="486">
        <v>0.158</v>
      </c>
      <c r="M88" s="487">
        <v>0.13400000000000001</v>
      </c>
      <c r="N88" s="486">
        <v>0.10299999999999999</v>
      </c>
      <c r="O88" s="486">
        <v>5.7000000000000002E-2</v>
      </c>
      <c r="P88" s="482"/>
      <c r="Q88" s="486">
        <v>5.5E-2</v>
      </c>
    </row>
    <row r="89" spans="1:17" s="173" customFormat="1">
      <c r="A89" s="231"/>
      <c r="B89" s="490" t="s">
        <v>30</v>
      </c>
      <c r="C89" s="489">
        <v>5.3000000000000005E-2</v>
      </c>
      <c r="D89" s="486">
        <v>3.4000000000000002E-2</v>
      </c>
      <c r="E89" s="486">
        <v>3.5999999999999997E-2</v>
      </c>
      <c r="F89" s="486">
        <v>3.7999999999999999E-2</v>
      </c>
      <c r="G89" s="486">
        <v>4.8000000000000001E-2</v>
      </c>
      <c r="H89" s="486">
        <v>4.5999999999999999E-2</v>
      </c>
      <c r="I89" s="486">
        <v>0.04</v>
      </c>
      <c r="J89" s="486">
        <v>0.17299999999999999</v>
      </c>
      <c r="K89" s="487">
        <v>0.156</v>
      </c>
      <c r="L89" s="486">
        <v>0.16600000000000001</v>
      </c>
      <c r="M89" s="487">
        <v>0.13500000000000001</v>
      </c>
      <c r="N89" s="486">
        <v>0.10299999999999999</v>
      </c>
      <c r="O89" s="486">
        <v>5.8000000000000003E-2</v>
      </c>
      <c r="P89" s="482"/>
      <c r="Q89" s="486">
        <v>5.5E-2</v>
      </c>
    </row>
    <row r="90" spans="1:17" s="173" customFormat="1">
      <c r="A90" s="231"/>
      <c r="B90" s="490" t="s">
        <v>41</v>
      </c>
      <c r="C90" s="489">
        <v>5.6500000000000002E-2</v>
      </c>
      <c r="D90" s="486">
        <v>0.04</v>
      </c>
      <c r="E90" s="486">
        <v>0.04</v>
      </c>
      <c r="F90" s="486">
        <v>4.1000000000000002E-2</v>
      </c>
      <c r="G90" s="486">
        <v>4.8000000000000001E-2</v>
      </c>
      <c r="H90" s="486">
        <v>4.5999999999999999E-2</v>
      </c>
      <c r="I90" s="486">
        <v>0.04</v>
      </c>
      <c r="J90" s="486">
        <v>0.16200000000000001</v>
      </c>
      <c r="K90" s="487">
        <v>0.152</v>
      </c>
      <c r="L90" s="486">
        <v>0.16600000000000001</v>
      </c>
      <c r="M90" s="487">
        <v>0.14499999999999999</v>
      </c>
      <c r="N90" s="486">
        <v>0.113</v>
      </c>
      <c r="O90" s="486">
        <v>6.5000000000000002E-2</v>
      </c>
      <c r="P90" s="482"/>
      <c r="Q90" s="486">
        <v>5.5E-2</v>
      </c>
    </row>
    <row r="91" spans="1:17" s="173" customFormat="1">
      <c r="A91" s="231"/>
      <c r="B91" s="490" t="s">
        <v>28</v>
      </c>
      <c r="C91" s="489">
        <v>5.6500000000000002E-2</v>
      </c>
      <c r="D91" s="486">
        <v>3.5999999999999997E-2</v>
      </c>
      <c r="E91" s="486">
        <v>3.5000000000000003E-2</v>
      </c>
      <c r="F91" s="486">
        <v>3.6999999999999998E-2</v>
      </c>
      <c r="G91" s="486">
        <v>4.4999999999999998E-2</v>
      </c>
      <c r="H91" s="486">
        <v>4.2999999999999997E-2</v>
      </c>
      <c r="I91" s="486">
        <v>3.9E-2</v>
      </c>
      <c r="J91" s="486">
        <v>0.154</v>
      </c>
      <c r="K91" s="487">
        <v>0.14799999999999999</v>
      </c>
      <c r="L91" s="486">
        <v>0.16400000000000001</v>
      </c>
      <c r="M91" s="487">
        <v>0.14599999999999999</v>
      </c>
      <c r="N91" s="486">
        <v>0.114</v>
      </c>
      <c r="O91" s="486">
        <v>6.8000000000000005E-2</v>
      </c>
      <c r="P91" s="482"/>
      <c r="Q91" s="486">
        <v>5.5E-2</v>
      </c>
    </row>
    <row r="92" spans="1:17" s="173" customFormat="1">
      <c r="A92" s="231"/>
      <c r="B92" s="490" t="s">
        <v>39</v>
      </c>
      <c r="C92" s="489">
        <v>5.6999999999999995E-2</v>
      </c>
      <c r="D92" s="486">
        <v>3.2000000000000001E-2</v>
      </c>
      <c r="E92" s="486">
        <v>3.2000000000000001E-2</v>
      </c>
      <c r="F92" s="486">
        <v>3.2000000000000001E-2</v>
      </c>
      <c r="G92" s="486">
        <v>3.7999999999999999E-2</v>
      </c>
      <c r="H92" s="486">
        <v>3.5999999999999997E-2</v>
      </c>
      <c r="I92" s="486">
        <v>3.3000000000000002E-2</v>
      </c>
      <c r="J92" s="486">
        <v>0.16</v>
      </c>
      <c r="K92" s="487">
        <v>0.158</v>
      </c>
      <c r="L92" s="486">
        <v>0.17799999999999999</v>
      </c>
      <c r="M92" s="487">
        <v>0.16</v>
      </c>
      <c r="N92" s="486">
        <v>0.126</v>
      </c>
      <c r="O92" s="486">
        <v>7.5999999999999998E-2</v>
      </c>
      <c r="P92" s="482"/>
      <c r="Q92" s="486">
        <v>5.5E-2</v>
      </c>
    </row>
    <row r="93" spans="1:17" s="173" customFormat="1">
      <c r="A93" s="231"/>
      <c r="B93" s="490" t="s">
        <v>34</v>
      </c>
      <c r="C93" s="489">
        <v>6.2E-2</v>
      </c>
      <c r="D93" s="486">
        <v>4.7E-2</v>
      </c>
      <c r="E93" s="486">
        <v>4.7E-2</v>
      </c>
      <c r="F93" s="486">
        <v>5.2999999999999999E-2</v>
      </c>
      <c r="G93" s="486">
        <v>6.2E-2</v>
      </c>
      <c r="H93" s="486">
        <v>5.8000000000000003E-2</v>
      </c>
      <c r="I93" s="486">
        <v>5.0999999999999997E-2</v>
      </c>
      <c r="J93" s="486">
        <v>0.14399999999999999</v>
      </c>
      <c r="K93" s="487">
        <v>0.13300000000000001</v>
      </c>
      <c r="L93" s="486">
        <v>0.14899999999999999</v>
      </c>
      <c r="M93" s="487">
        <v>0.13700000000000001</v>
      </c>
      <c r="N93" s="486">
        <v>0.107</v>
      </c>
      <c r="O93" s="486">
        <v>6.2E-2</v>
      </c>
      <c r="P93" s="482"/>
      <c r="Q93" s="486">
        <v>5.5E-2</v>
      </c>
    </row>
    <row r="94" spans="1:17" s="173" customFormat="1">
      <c r="A94" s="231"/>
      <c r="B94" s="490" t="s">
        <v>43</v>
      </c>
      <c r="C94" s="489">
        <v>6.8500000000000005E-2</v>
      </c>
      <c r="D94" s="486">
        <v>4.3999999999999997E-2</v>
      </c>
      <c r="E94" s="486">
        <v>4.3999999999999997E-2</v>
      </c>
      <c r="F94" s="486">
        <v>4.4999999999999998E-2</v>
      </c>
      <c r="G94" s="486">
        <v>5.2999999999999999E-2</v>
      </c>
      <c r="H94" s="486">
        <v>0.05</v>
      </c>
      <c r="I94" s="486">
        <v>4.5999999999999999E-2</v>
      </c>
      <c r="J94" s="486">
        <v>0.16800000000000001</v>
      </c>
      <c r="K94" s="487">
        <v>0.16600000000000001</v>
      </c>
      <c r="L94" s="486">
        <v>0.189</v>
      </c>
      <c r="M94" s="487">
        <v>0.17199999999999999</v>
      </c>
      <c r="N94" s="486">
        <v>0.13800000000000001</v>
      </c>
      <c r="O94" s="486">
        <v>8.4000000000000005E-2</v>
      </c>
      <c r="P94" s="482"/>
      <c r="Q94" s="486">
        <v>5.5E-2</v>
      </c>
    </row>
    <row r="95" spans="1:17" s="173" customFormat="1">
      <c r="A95" s="231"/>
      <c r="B95" s="490" t="s">
        <v>37</v>
      </c>
      <c r="C95" s="489">
        <v>6.9999999999999993E-2</v>
      </c>
      <c r="D95" s="486">
        <v>4.1000000000000002E-2</v>
      </c>
      <c r="E95" s="486">
        <v>4.1000000000000002E-2</v>
      </c>
      <c r="F95" s="486">
        <v>4.2999999999999997E-2</v>
      </c>
      <c r="G95" s="486">
        <v>5.3999999999999999E-2</v>
      </c>
      <c r="H95" s="486">
        <v>5.0999999999999997E-2</v>
      </c>
      <c r="I95" s="486">
        <v>4.5999999999999999E-2</v>
      </c>
      <c r="J95" s="486">
        <v>0.19800000000000001</v>
      </c>
      <c r="K95" s="487">
        <v>0.188</v>
      </c>
      <c r="L95" s="486">
        <v>0.20599999999999999</v>
      </c>
      <c r="M95" s="487">
        <v>0.182</v>
      </c>
      <c r="N95" s="486">
        <v>0.14399999999999999</v>
      </c>
      <c r="O95" s="486">
        <v>8.5999999999999993E-2</v>
      </c>
      <c r="P95" s="482"/>
      <c r="Q95" s="486">
        <v>5.5E-2</v>
      </c>
    </row>
    <row r="96" spans="1:17" s="6" customFormat="1">
      <c r="A96" s="230"/>
      <c r="B96" s="490" t="s">
        <v>44</v>
      </c>
      <c r="C96" s="489">
        <v>7.0500000000000007E-2</v>
      </c>
      <c r="D96" s="486">
        <v>0.05</v>
      </c>
      <c r="E96" s="486">
        <v>5.2999999999999999E-2</v>
      </c>
      <c r="F96" s="486">
        <v>0.06</v>
      </c>
      <c r="G96" s="486">
        <v>7.2999999999999995E-2</v>
      </c>
      <c r="H96" s="486">
        <v>6.8000000000000005E-2</v>
      </c>
      <c r="I96" s="486">
        <v>0.06</v>
      </c>
      <c r="J96" s="486">
        <v>0.16500000000000001</v>
      </c>
      <c r="K96" s="487">
        <v>0.151</v>
      </c>
      <c r="L96" s="486">
        <v>0.16700000000000001</v>
      </c>
      <c r="M96" s="487">
        <v>0.151</v>
      </c>
      <c r="N96" s="486">
        <v>0.115</v>
      </c>
      <c r="O96" s="486">
        <v>6.7000000000000004E-2</v>
      </c>
      <c r="P96" s="482"/>
      <c r="Q96" s="486">
        <v>5.5E-2</v>
      </c>
    </row>
    <row r="97" spans="1:20" s="173" customFormat="1">
      <c r="A97" s="231"/>
      <c r="B97" s="490" t="s">
        <v>35</v>
      </c>
      <c r="C97" s="489">
        <v>8.4500000000000006E-2</v>
      </c>
      <c r="D97" s="486">
        <v>4.8000000000000001E-2</v>
      </c>
      <c r="E97" s="486">
        <v>0.05</v>
      </c>
      <c r="F97" s="486">
        <v>5.5E-2</v>
      </c>
      <c r="G97" s="486">
        <v>6.8000000000000005E-2</v>
      </c>
      <c r="H97" s="486">
        <v>6.4000000000000001E-2</v>
      </c>
      <c r="I97" s="486">
        <v>5.7000000000000002E-2</v>
      </c>
      <c r="J97" s="486">
        <v>0.33800000000000002</v>
      </c>
      <c r="K97" s="487">
        <v>0.32500000000000001</v>
      </c>
      <c r="L97" s="486">
        <v>0.34399999999999997</v>
      </c>
      <c r="M97" s="486">
        <v>0.245</v>
      </c>
      <c r="N97" s="488">
        <v>0.17899999999999999</v>
      </c>
      <c r="O97" s="486">
        <v>0.10100000000000001</v>
      </c>
      <c r="P97" s="482"/>
      <c r="Q97" s="486">
        <v>5.5E-2</v>
      </c>
    </row>
    <row r="98" spans="1:20" s="173" customFormat="1">
      <c r="A98" s="231"/>
      <c r="B98" s="490" t="s">
        <v>42</v>
      </c>
      <c r="C98" s="489">
        <v>0.11649999999999999</v>
      </c>
      <c r="D98" s="486">
        <v>5.6000000000000001E-2</v>
      </c>
      <c r="E98" s="486">
        <v>8.6999999999999994E-2</v>
      </c>
      <c r="F98" s="486">
        <v>0.105</v>
      </c>
      <c r="G98" s="486">
        <v>0.13600000000000001</v>
      </c>
      <c r="H98" s="486">
        <v>0.121</v>
      </c>
      <c r="I98" s="486">
        <v>0.109</v>
      </c>
      <c r="J98" s="486">
        <v>0.26900000000000002</v>
      </c>
      <c r="K98" s="487">
        <v>0.22600000000000001</v>
      </c>
      <c r="L98" s="486">
        <v>0.20200000000000001</v>
      </c>
      <c r="M98" s="487">
        <v>0.153</v>
      </c>
      <c r="N98" s="486">
        <v>0.112</v>
      </c>
      <c r="O98" s="486">
        <v>6.8000000000000005E-2</v>
      </c>
      <c r="P98" s="482"/>
      <c r="Q98" s="486">
        <v>5.5E-2</v>
      </c>
    </row>
    <row r="99" spans="1:20" s="173" customFormat="1">
      <c r="A99" s="231"/>
      <c r="B99" s="491" t="s">
        <v>53</v>
      </c>
      <c r="C99" s="489">
        <v>5.4500000000000007E-2</v>
      </c>
      <c r="D99" s="492">
        <v>3.4000000000000002E-2</v>
      </c>
      <c r="E99" s="492">
        <v>3.5000000000000003E-2</v>
      </c>
      <c r="F99" s="492">
        <v>3.6000000000000004E-2</v>
      </c>
      <c r="G99" s="492">
        <v>4.4000000000000004E-2</v>
      </c>
      <c r="H99" s="492">
        <v>4.2000000000000003E-2</v>
      </c>
      <c r="I99" s="492">
        <v>3.7000000000000005E-2</v>
      </c>
      <c r="J99" s="492">
        <v>0.159</v>
      </c>
      <c r="K99" s="493">
        <v>0.151</v>
      </c>
      <c r="L99" s="492">
        <v>0.16600000000000001</v>
      </c>
      <c r="M99" s="493">
        <v>0.14400000000000002</v>
      </c>
      <c r="N99" s="492">
        <v>0.111</v>
      </c>
      <c r="O99" s="492">
        <v>6.5000000000000002E-2</v>
      </c>
      <c r="P99" s="482"/>
      <c r="Q99" s="482"/>
    </row>
    <row r="100" spans="1:20" s="173" customFormat="1">
      <c r="A100" s="231"/>
      <c r="B100" s="50"/>
      <c r="C100" s="188"/>
      <c r="D100" s="51"/>
      <c r="E100" s="51"/>
      <c r="F100" s="51"/>
      <c r="G100" s="51"/>
      <c r="H100" s="51"/>
      <c r="I100" s="51"/>
      <c r="J100" s="51"/>
      <c r="K100" s="51"/>
      <c r="L100" s="51"/>
      <c r="M100" s="51"/>
      <c r="N100" s="51"/>
      <c r="O100" s="51"/>
    </row>
    <row r="101" spans="1:20" s="173" customFormat="1">
      <c r="A101" s="620" t="s">
        <v>180</v>
      </c>
      <c r="B101" s="620"/>
      <c r="C101" s="620"/>
      <c r="D101" s="620"/>
      <c r="E101" s="620"/>
      <c r="F101" s="620"/>
    </row>
    <row r="102" spans="1:20" s="173" customFormat="1">
      <c r="A102" s="620" t="s">
        <v>181</v>
      </c>
      <c r="B102" s="620"/>
      <c r="C102" s="620"/>
      <c r="D102" s="620"/>
      <c r="E102" s="620"/>
      <c r="F102" s="620"/>
    </row>
    <row r="103" spans="1:20" s="173" customFormat="1">
      <c r="A103" s="195"/>
      <c r="B103" s="195"/>
      <c r="C103" s="195"/>
      <c r="D103" s="195"/>
      <c r="E103" s="195"/>
      <c r="F103" s="195"/>
    </row>
    <row r="104" spans="1:20">
      <c r="A104" s="195"/>
      <c r="B104" s="195"/>
      <c r="C104" s="195"/>
      <c r="D104" s="195"/>
      <c r="E104" s="195"/>
      <c r="F104" s="195"/>
      <c r="G104" s="173"/>
      <c r="H104" s="173"/>
      <c r="I104" s="173"/>
      <c r="J104" s="173"/>
      <c r="K104" s="173"/>
      <c r="L104" s="173"/>
      <c r="M104" s="173"/>
      <c r="N104" s="173"/>
      <c r="O104" s="173"/>
      <c r="P104" s="173"/>
      <c r="Q104" s="173"/>
      <c r="R104" s="173"/>
      <c r="S104" s="173"/>
      <c r="T104" s="173"/>
    </row>
    <row r="105" spans="1:20" s="76" customFormat="1">
      <c r="A105" s="619" t="s">
        <v>483</v>
      </c>
      <c r="B105" s="619"/>
      <c r="C105" s="619"/>
      <c r="D105" s="619"/>
      <c r="E105" s="619"/>
      <c r="F105" s="619"/>
    </row>
    <row r="106" spans="1:20">
      <c r="A106" s="195"/>
      <c r="B106" s="195"/>
      <c r="C106" s="195"/>
      <c r="D106" s="195"/>
      <c r="E106" s="195"/>
      <c r="F106" s="195"/>
      <c r="G106" s="173"/>
      <c r="H106" s="173"/>
      <c r="I106" s="173"/>
      <c r="J106" s="173"/>
      <c r="K106" s="173"/>
      <c r="L106" s="173"/>
      <c r="M106" s="173"/>
      <c r="N106" s="173"/>
      <c r="O106" s="173"/>
      <c r="P106" s="173"/>
      <c r="Q106" s="173"/>
      <c r="R106" s="173"/>
      <c r="S106" s="173"/>
      <c r="T106" s="173"/>
    </row>
    <row r="107" spans="1:20">
      <c r="A107" s="45"/>
      <c r="B107" s="173"/>
      <c r="C107" s="637" t="s">
        <v>183</v>
      </c>
      <c r="D107" s="637"/>
      <c r="E107" s="637"/>
      <c r="F107" s="637"/>
      <c r="G107" s="77"/>
      <c r="H107" s="77"/>
      <c r="I107" s="77"/>
      <c r="J107" s="77"/>
      <c r="K107" s="77"/>
      <c r="L107" s="77"/>
      <c r="M107" s="77"/>
      <c r="N107" s="77"/>
      <c r="O107" s="173"/>
      <c r="P107" s="173"/>
      <c r="Q107" s="173"/>
      <c r="R107" s="173"/>
      <c r="S107" s="173"/>
      <c r="T107" s="173"/>
    </row>
    <row r="108" spans="1:20" ht="24">
      <c r="A108" s="45"/>
      <c r="B108" s="84"/>
      <c r="C108" s="173" t="s">
        <v>365</v>
      </c>
      <c r="D108" s="73" t="s">
        <v>184</v>
      </c>
      <c r="E108" s="73" t="s">
        <v>185</v>
      </c>
      <c r="F108" s="73" t="s">
        <v>186</v>
      </c>
      <c r="G108" s="73" t="s">
        <v>185</v>
      </c>
      <c r="H108" s="90" t="s">
        <v>366</v>
      </c>
      <c r="I108" s="90"/>
      <c r="J108" s="90"/>
      <c r="K108" s="90"/>
      <c r="L108" s="90"/>
      <c r="M108" s="90"/>
      <c r="N108" s="91"/>
      <c r="O108" s="88"/>
      <c r="P108" s="88"/>
      <c r="Q108" s="88"/>
      <c r="R108" s="88"/>
      <c r="S108" s="88"/>
      <c r="T108" s="89"/>
    </row>
    <row r="109" spans="1:20">
      <c r="A109" s="45"/>
      <c r="B109" s="499" t="s">
        <v>44</v>
      </c>
      <c r="C109" s="494"/>
      <c r="D109" s="497">
        <v>48475</v>
      </c>
      <c r="E109" s="497">
        <v>6427</v>
      </c>
      <c r="F109" s="497">
        <v>37240</v>
      </c>
      <c r="G109" s="497">
        <v>5230</v>
      </c>
      <c r="H109" s="494"/>
      <c r="I109" s="90"/>
      <c r="J109" s="90"/>
      <c r="K109" s="90"/>
      <c r="L109" s="90"/>
      <c r="M109" s="90"/>
      <c r="N109" s="90"/>
      <c r="O109" s="88"/>
      <c r="P109" s="88"/>
      <c r="Q109" s="88"/>
      <c r="R109" s="88"/>
      <c r="S109" s="88"/>
      <c r="T109" s="88"/>
    </row>
    <row r="110" spans="1:20">
      <c r="A110" s="45"/>
      <c r="B110" s="499" t="s">
        <v>35</v>
      </c>
      <c r="C110" s="494"/>
      <c r="D110" s="497">
        <v>50804</v>
      </c>
      <c r="E110" s="497">
        <v>1794</v>
      </c>
      <c r="F110" s="497">
        <v>42462</v>
      </c>
      <c r="G110" s="497">
        <v>3730</v>
      </c>
      <c r="H110" s="494"/>
      <c r="I110" s="90"/>
      <c r="J110" s="90"/>
      <c r="K110" s="90"/>
      <c r="L110" s="90"/>
      <c r="M110" s="90"/>
      <c r="N110" s="90"/>
      <c r="O110" s="88"/>
      <c r="P110" s="88"/>
      <c r="Q110" s="88"/>
      <c r="R110" s="88"/>
      <c r="S110" s="88"/>
      <c r="T110" s="88"/>
    </row>
    <row r="111" spans="1:20">
      <c r="A111" s="45"/>
      <c r="B111" s="499" t="s">
        <v>37</v>
      </c>
      <c r="C111" s="494"/>
      <c r="D111" s="497">
        <v>51381</v>
      </c>
      <c r="E111" s="497">
        <v>1609</v>
      </c>
      <c r="F111" s="497">
        <v>44029</v>
      </c>
      <c r="G111" s="497">
        <v>3412</v>
      </c>
      <c r="H111" s="494"/>
      <c r="I111" s="90"/>
      <c r="J111" s="90"/>
      <c r="K111" s="90"/>
      <c r="L111" s="90"/>
      <c r="M111" s="90"/>
      <c r="N111" s="90"/>
      <c r="O111" s="88"/>
      <c r="P111" s="88"/>
      <c r="Q111" s="88"/>
      <c r="R111" s="88"/>
      <c r="S111" s="88"/>
      <c r="T111" s="88"/>
    </row>
    <row r="112" spans="1:20">
      <c r="A112" s="45"/>
      <c r="B112" s="499" t="s">
        <v>43</v>
      </c>
      <c r="C112" s="494"/>
      <c r="D112" s="497">
        <v>55151</v>
      </c>
      <c r="E112" s="497">
        <v>2851</v>
      </c>
      <c r="F112" s="497">
        <v>49475</v>
      </c>
      <c r="G112" s="497">
        <v>2457</v>
      </c>
      <c r="H112" s="494"/>
      <c r="I112" s="90"/>
      <c r="J112" s="90"/>
      <c r="K112" s="90"/>
      <c r="L112" s="90"/>
      <c r="M112" s="90"/>
      <c r="N112" s="90"/>
      <c r="O112" s="88"/>
      <c r="P112" s="88"/>
      <c r="Q112" s="88"/>
      <c r="R112" s="88"/>
      <c r="S112" s="88"/>
      <c r="T112" s="88"/>
    </row>
    <row r="113" spans="1:20">
      <c r="A113" s="45"/>
      <c r="B113" s="499" t="s">
        <v>42</v>
      </c>
      <c r="C113" s="494"/>
      <c r="D113" s="497">
        <v>55444</v>
      </c>
      <c r="E113" s="497">
        <v>6695</v>
      </c>
      <c r="F113" s="497">
        <v>56062</v>
      </c>
      <c r="G113" s="497">
        <v>9822</v>
      </c>
      <c r="H113" s="494"/>
      <c r="I113" s="90"/>
      <c r="J113" s="90"/>
      <c r="K113" s="90"/>
      <c r="L113" s="90"/>
      <c r="M113" s="90"/>
      <c r="N113" s="90"/>
      <c r="O113" s="88"/>
      <c r="P113" s="88"/>
      <c r="Q113" s="88"/>
      <c r="R113" s="88"/>
      <c r="S113" s="88"/>
      <c r="T113" s="88"/>
    </row>
    <row r="114" spans="1:20">
      <c r="A114" s="45"/>
      <c r="B114" s="499" t="s">
        <v>28</v>
      </c>
      <c r="C114" s="494"/>
      <c r="D114" s="497">
        <v>57069</v>
      </c>
      <c r="E114" s="497">
        <v>4396</v>
      </c>
      <c r="F114" s="497">
        <v>50585</v>
      </c>
      <c r="G114" s="497">
        <v>2127</v>
      </c>
      <c r="H114" s="494"/>
      <c r="I114" s="90"/>
      <c r="J114" s="90"/>
      <c r="K114" s="90"/>
      <c r="L114" s="90"/>
      <c r="M114" s="90"/>
      <c r="N114" s="90"/>
      <c r="O114" s="88"/>
      <c r="P114" s="88"/>
      <c r="Q114" s="88"/>
      <c r="R114" s="88"/>
      <c r="S114" s="88"/>
      <c r="T114" s="88"/>
    </row>
    <row r="115" spans="1:20">
      <c r="A115" s="45"/>
      <c r="B115" s="499" t="s">
        <v>41</v>
      </c>
      <c r="C115" s="494"/>
      <c r="D115" s="497">
        <v>57290</v>
      </c>
      <c r="E115" s="497">
        <v>3944</v>
      </c>
      <c r="F115" s="497">
        <v>51083</v>
      </c>
      <c r="G115" s="497">
        <v>1542</v>
      </c>
      <c r="H115" s="494"/>
      <c r="I115" s="90"/>
      <c r="J115" s="90"/>
      <c r="K115" s="90"/>
      <c r="L115" s="90"/>
      <c r="M115" s="90"/>
      <c r="N115" s="90"/>
      <c r="O115" s="88"/>
      <c r="P115" s="88"/>
      <c r="Q115" s="88"/>
      <c r="R115" s="88"/>
      <c r="S115" s="88"/>
      <c r="T115" s="88"/>
    </row>
    <row r="116" spans="1:20">
      <c r="A116" s="45"/>
      <c r="B116" s="499" t="s">
        <v>39</v>
      </c>
      <c r="C116" s="494"/>
      <c r="D116" s="497">
        <v>61826</v>
      </c>
      <c r="E116" s="497">
        <v>1403</v>
      </c>
      <c r="F116" s="497">
        <v>53860</v>
      </c>
      <c r="G116" s="497">
        <v>3423</v>
      </c>
      <c r="H116" s="494"/>
      <c r="I116" s="90"/>
      <c r="J116" s="90"/>
      <c r="K116" s="90"/>
      <c r="L116" s="90"/>
      <c r="M116" s="90"/>
      <c r="N116" s="90"/>
      <c r="O116" s="88"/>
      <c r="P116" s="88"/>
      <c r="Q116" s="88"/>
      <c r="R116" s="88"/>
      <c r="S116" s="88"/>
      <c r="T116" s="88"/>
    </row>
    <row r="117" spans="1:20">
      <c r="A117" s="45"/>
      <c r="B117" s="499" t="s">
        <v>22</v>
      </c>
      <c r="C117" s="494"/>
      <c r="D117" s="498">
        <v>65618</v>
      </c>
      <c r="E117" s="498">
        <v>2857</v>
      </c>
      <c r="F117" s="498">
        <v>56292</v>
      </c>
      <c r="G117" s="498">
        <v>2189</v>
      </c>
      <c r="H117" s="494"/>
      <c r="I117" s="90"/>
      <c r="J117" s="90"/>
      <c r="K117" s="90"/>
      <c r="L117" s="90"/>
      <c r="M117" s="90"/>
      <c r="N117" s="90"/>
      <c r="O117" s="88"/>
      <c r="P117" s="88"/>
      <c r="Q117" s="88"/>
      <c r="R117" s="88"/>
      <c r="S117" s="88"/>
      <c r="T117" s="88"/>
    </row>
    <row r="118" spans="1:20">
      <c r="A118" s="45"/>
      <c r="B118" s="499" t="s">
        <v>29</v>
      </c>
      <c r="C118" s="494"/>
      <c r="D118" s="497">
        <v>65744</v>
      </c>
      <c r="E118" s="497">
        <v>2525</v>
      </c>
      <c r="F118" s="497">
        <v>53136</v>
      </c>
      <c r="G118" s="497">
        <v>4129</v>
      </c>
      <c r="H118" s="494"/>
      <c r="I118" s="90"/>
      <c r="J118" s="90"/>
      <c r="K118" s="90"/>
      <c r="L118" s="90"/>
      <c r="M118" s="90"/>
      <c r="N118" s="90"/>
      <c r="O118" s="88"/>
      <c r="P118" s="88"/>
      <c r="Q118" s="88"/>
      <c r="R118" s="88"/>
      <c r="S118" s="88"/>
      <c r="T118" s="88"/>
    </row>
    <row r="119" spans="1:20">
      <c r="A119" s="45"/>
      <c r="B119" s="499" t="s">
        <v>34</v>
      </c>
      <c r="C119" s="494"/>
      <c r="D119" s="497">
        <v>68365</v>
      </c>
      <c r="E119" s="497">
        <v>8183</v>
      </c>
      <c r="F119" s="497">
        <v>40948</v>
      </c>
      <c r="G119" s="497">
        <v>1758</v>
      </c>
      <c r="H119" s="494"/>
      <c r="I119" s="90"/>
      <c r="J119" s="90"/>
      <c r="K119" s="90"/>
      <c r="L119" s="90"/>
      <c r="M119" s="90"/>
      <c r="N119" s="90"/>
      <c r="O119" s="88"/>
      <c r="P119" s="88"/>
      <c r="Q119" s="88"/>
      <c r="R119" s="88"/>
      <c r="S119" s="88"/>
      <c r="T119" s="88"/>
    </row>
    <row r="120" spans="1:20">
      <c r="A120" s="45"/>
      <c r="B120" s="499" t="s">
        <v>30</v>
      </c>
      <c r="C120" s="494"/>
      <c r="D120" s="497">
        <v>69262</v>
      </c>
      <c r="E120" s="497">
        <v>4690</v>
      </c>
      <c r="F120" s="497">
        <v>50334</v>
      </c>
      <c r="G120" s="497">
        <v>1872</v>
      </c>
      <c r="H120" s="494"/>
      <c r="I120" s="90"/>
      <c r="J120" s="90"/>
      <c r="K120" s="90"/>
      <c r="L120" s="90"/>
      <c r="M120" s="90"/>
      <c r="N120" s="90"/>
      <c r="O120" s="88"/>
      <c r="P120" s="88"/>
      <c r="Q120" s="88"/>
      <c r="R120" s="88"/>
      <c r="S120" s="88"/>
      <c r="T120" s="88"/>
    </row>
    <row r="121" spans="1:20">
      <c r="A121" s="45"/>
      <c r="B121" s="499" t="s">
        <v>25</v>
      </c>
      <c r="C121" s="494"/>
      <c r="D121" s="497">
        <v>70126</v>
      </c>
      <c r="E121" s="497">
        <v>2863</v>
      </c>
      <c r="F121" s="497">
        <v>54272</v>
      </c>
      <c r="G121" s="497">
        <v>2658</v>
      </c>
      <c r="H121" s="494"/>
      <c r="I121" s="90"/>
      <c r="J121" s="90"/>
      <c r="K121" s="90"/>
      <c r="L121" s="90"/>
      <c r="M121" s="90"/>
      <c r="N121" s="90"/>
      <c r="O121" s="88"/>
      <c r="P121" s="88"/>
      <c r="Q121" s="88"/>
      <c r="R121" s="88"/>
      <c r="S121" s="88"/>
      <c r="T121" s="88"/>
    </row>
    <row r="122" spans="1:20">
      <c r="A122" s="45"/>
      <c r="B122" s="499" t="s">
        <v>40</v>
      </c>
      <c r="C122" s="494"/>
      <c r="D122" s="497">
        <v>70376</v>
      </c>
      <c r="E122" s="497">
        <v>4281</v>
      </c>
      <c r="F122" s="497">
        <v>52376</v>
      </c>
      <c r="G122" s="497">
        <v>2726</v>
      </c>
      <c r="H122" s="494"/>
      <c r="I122" s="90"/>
      <c r="J122" s="90"/>
      <c r="K122" s="90"/>
      <c r="L122" s="90"/>
      <c r="M122" s="90"/>
      <c r="N122" s="90"/>
      <c r="O122" s="88"/>
      <c r="P122" s="88"/>
      <c r="Q122" s="88"/>
      <c r="R122" s="88"/>
      <c r="S122" s="88"/>
      <c r="T122" s="88"/>
    </row>
    <row r="123" spans="1:20">
      <c r="A123" s="45"/>
      <c r="B123" s="499" t="s">
        <v>27</v>
      </c>
      <c r="C123" s="494"/>
      <c r="D123" s="497">
        <v>71622</v>
      </c>
      <c r="E123" s="497">
        <v>5088</v>
      </c>
      <c r="F123" s="497">
        <v>54780</v>
      </c>
      <c r="G123" s="497">
        <v>5463</v>
      </c>
      <c r="H123" s="494"/>
      <c r="I123" s="90"/>
      <c r="J123" s="90"/>
      <c r="K123" s="90"/>
      <c r="L123" s="90"/>
      <c r="M123" s="90"/>
      <c r="N123" s="90"/>
      <c r="O123" s="88"/>
      <c r="P123" s="88"/>
      <c r="Q123" s="88"/>
      <c r="R123" s="88"/>
      <c r="S123" s="88"/>
      <c r="T123" s="88"/>
    </row>
    <row r="124" spans="1:20">
      <c r="A124" s="45"/>
      <c r="B124" s="499" t="s">
        <v>21</v>
      </c>
      <c r="C124" s="494"/>
      <c r="D124" s="497">
        <v>73782</v>
      </c>
      <c r="E124" s="497">
        <v>6215</v>
      </c>
      <c r="F124" s="497">
        <v>57163</v>
      </c>
      <c r="G124" s="497">
        <v>3028</v>
      </c>
      <c r="H124" s="494"/>
      <c r="I124" s="92"/>
      <c r="J124" s="92"/>
      <c r="K124" s="92"/>
      <c r="L124" s="92"/>
      <c r="M124" s="92"/>
      <c r="N124" s="92"/>
      <c r="O124" s="88"/>
      <c r="P124" s="88"/>
      <c r="Q124" s="88"/>
      <c r="R124" s="88"/>
      <c r="S124" s="88"/>
      <c r="T124" s="88"/>
    </row>
    <row r="125" spans="1:20">
      <c r="A125" s="45"/>
      <c r="B125" s="499" t="s">
        <v>23</v>
      </c>
      <c r="C125" s="494"/>
      <c r="D125" s="497">
        <v>78131</v>
      </c>
      <c r="E125" s="497">
        <v>4920</v>
      </c>
      <c r="F125" s="497">
        <v>64035</v>
      </c>
      <c r="G125" s="497">
        <v>3484</v>
      </c>
      <c r="H125" s="494"/>
      <c r="I125" s="90"/>
      <c r="J125" s="90"/>
      <c r="K125" s="90"/>
      <c r="L125" s="90"/>
      <c r="M125" s="90"/>
      <c r="N125" s="90"/>
      <c r="O125" s="88"/>
      <c r="P125" s="88"/>
      <c r="Q125" s="88"/>
      <c r="R125" s="88"/>
      <c r="S125" s="88"/>
      <c r="T125" s="88"/>
    </row>
    <row r="126" spans="1:20">
      <c r="A126" s="45"/>
      <c r="B126" s="499" t="s">
        <v>24</v>
      </c>
      <c r="C126" s="494"/>
      <c r="D126" s="497">
        <v>85136</v>
      </c>
      <c r="E126" s="497">
        <v>4935</v>
      </c>
      <c r="F126" s="497">
        <v>55707</v>
      </c>
      <c r="G126" s="497">
        <v>2395</v>
      </c>
      <c r="H126" s="494"/>
      <c r="I126" s="90"/>
      <c r="J126" s="90"/>
      <c r="K126" s="90"/>
      <c r="L126" s="90"/>
      <c r="M126" s="90"/>
      <c r="N126" s="90"/>
      <c r="O126" s="88"/>
      <c r="P126" s="88"/>
      <c r="Q126" s="88"/>
      <c r="R126" s="88"/>
      <c r="S126" s="88"/>
      <c r="T126" s="88"/>
    </row>
    <row r="127" spans="1:20" s="420" customFormat="1">
      <c r="A127" s="457"/>
      <c r="B127" s="478" t="s">
        <v>18</v>
      </c>
      <c r="C127" s="460">
        <v>85139</v>
      </c>
      <c r="D127" s="460">
        <v>85139</v>
      </c>
      <c r="E127" s="460">
        <v>9202</v>
      </c>
      <c r="F127" s="460">
        <v>64846</v>
      </c>
      <c r="G127" s="460">
        <v>5772</v>
      </c>
      <c r="H127" s="460">
        <v>64846</v>
      </c>
      <c r="I127" s="92"/>
      <c r="J127" s="92"/>
      <c r="K127" s="92"/>
      <c r="L127" s="92"/>
      <c r="M127" s="92"/>
      <c r="N127" s="92"/>
      <c r="O127" s="456"/>
      <c r="P127" s="456"/>
      <c r="Q127" s="456"/>
      <c r="R127" s="456"/>
      <c r="S127" s="456"/>
      <c r="T127" s="456"/>
    </row>
    <row r="128" spans="1:20">
      <c r="A128" s="45"/>
      <c r="B128" s="499" t="s">
        <v>20</v>
      </c>
      <c r="C128" s="494"/>
      <c r="D128" s="497">
        <v>90100</v>
      </c>
      <c r="E128" s="497">
        <v>5202</v>
      </c>
      <c r="F128" s="497">
        <v>65402</v>
      </c>
      <c r="G128" s="497">
        <v>4644</v>
      </c>
      <c r="H128" s="494"/>
      <c r="I128" s="90"/>
      <c r="J128" s="90"/>
      <c r="K128" s="90"/>
      <c r="L128" s="90"/>
      <c r="M128" s="90"/>
      <c r="N128" s="90"/>
      <c r="O128" s="88"/>
      <c r="P128" s="88"/>
      <c r="Q128" s="88"/>
      <c r="R128" s="88"/>
      <c r="S128" s="88"/>
      <c r="T128" s="88"/>
    </row>
    <row r="129" spans="1:35">
      <c r="A129" s="45"/>
      <c r="B129" s="499" t="s">
        <v>19</v>
      </c>
      <c r="C129" s="494"/>
      <c r="D129" s="497">
        <v>91140</v>
      </c>
      <c r="E129" s="497">
        <v>3039</v>
      </c>
      <c r="F129" s="497">
        <v>67965</v>
      </c>
      <c r="G129" s="497">
        <v>3783</v>
      </c>
      <c r="H129" s="494"/>
      <c r="I129" s="90"/>
      <c r="J129" s="90"/>
      <c r="K129" s="90"/>
      <c r="L129" s="90"/>
      <c r="M129" s="90"/>
      <c r="N129" s="90"/>
      <c r="O129" s="88"/>
      <c r="P129" s="88"/>
      <c r="Q129" s="88"/>
      <c r="R129" s="88"/>
      <c r="S129" s="88"/>
      <c r="T129" s="88"/>
    </row>
    <row r="130" spans="1:35">
      <c r="A130" s="45"/>
      <c r="B130" s="496"/>
      <c r="C130" s="494"/>
      <c r="D130" s="497"/>
      <c r="E130" s="497"/>
      <c r="F130" s="497"/>
      <c r="G130" s="497"/>
      <c r="H130" s="495"/>
      <c r="I130" s="90"/>
      <c r="J130" s="90"/>
      <c r="K130" s="90"/>
      <c r="L130" s="90"/>
      <c r="M130" s="90"/>
      <c r="N130" s="90"/>
      <c r="O130" s="88"/>
      <c r="P130" s="88"/>
      <c r="Q130" s="88"/>
      <c r="R130" s="88"/>
      <c r="S130" s="88"/>
      <c r="T130" s="88"/>
    </row>
    <row r="131" spans="1:35">
      <c r="A131" s="45"/>
      <c r="G131" s="90"/>
      <c r="H131" s="90"/>
      <c r="I131" s="90"/>
      <c r="J131" s="90"/>
      <c r="K131" s="90"/>
      <c r="L131" s="90"/>
      <c r="M131" s="90"/>
      <c r="N131" s="90"/>
      <c r="O131" s="88"/>
      <c r="P131" s="88"/>
      <c r="Q131" s="88"/>
      <c r="R131" s="88"/>
      <c r="S131" s="88"/>
      <c r="T131" s="88"/>
    </row>
    <row r="133" spans="1:35" ht="26.5" customHeight="1">
      <c r="A133" s="620" t="s">
        <v>484</v>
      </c>
      <c r="B133" s="620"/>
      <c r="C133" s="620"/>
      <c r="D133" s="620"/>
      <c r="E133" s="620"/>
      <c r="F133" s="620"/>
      <c r="G133" s="173"/>
      <c r="H133" s="173"/>
      <c r="I133" s="173"/>
      <c r="J133" s="173"/>
      <c r="K133" s="173"/>
      <c r="L133" s="173"/>
      <c r="M133" s="173"/>
      <c r="N133" s="173"/>
      <c r="O133" s="173"/>
      <c r="P133" s="173"/>
      <c r="Q133" s="173"/>
      <c r="R133" s="173"/>
      <c r="S133" s="173"/>
      <c r="T133" s="173"/>
    </row>
    <row r="134" spans="1:35">
      <c r="A134" s="620" t="s">
        <v>187</v>
      </c>
      <c r="B134" s="620"/>
      <c r="C134" s="620"/>
      <c r="D134" s="620"/>
      <c r="E134" s="620"/>
      <c r="F134" s="620"/>
      <c r="G134" s="173"/>
      <c r="H134" s="173"/>
      <c r="I134" s="173"/>
      <c r="J134" s="173"/>
      <c r="K134" s="173"/>
      <c r="L134" s="173"/>
      <c r="M134" s="173"/>
      <c r="N134" s="173"/>
      <c r="O134" s="173"/>
      <c r="P134" s="173"/>
      <c r="Q134" s="173"/>
      <c r="R134" s="173"/>
      <c r="S134" s="173"/>
      <c r="T134" s="173"/>
    </row>
    <row r="135" spans="1:35" s="173" customFormat="1">
      <c r="A135" s="619" t="s">
        <v>344</v>
      </c>
      <c r="B135" s="619"/>
      <c r="C135" s="619"/>
      <c r="D135" s="619"/>
      <c r="E135" s="619"/>
      <c r="F135" s="619"/>
      <c r="G135" s="619"/>
      <c r="H135" s="619"/>
      <c r="I135" s="619"/>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76"/>
      <c r="AH135" s="76"/>
      <c r="AI135" s="76"/>
    </row>
    <row r="136" spans="1:35" s="173" customFormat="1">
      <c r="A136" s="236"/>
      <c r="B136" s="236"/>
      <c r="C136" s="236"/>
      <c r="D136" s="236"/>
      <c r="E136" s="236"/>
      <c r="F136" s="236"/>
      <c r="G136" s="236"/>
      <c r="H136" s="236"/>
      <c r="I136" s="23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row>
    <row r="137" spans="1:35" s="173" customFormat="1">
      <c r="A137" s="236"/>
      <c r="B137" s="236"/>
      <c r="C137" s="637" t="s">
        <v>183</v>
      </c>
      <c r="D137" s="637"/>
      <c r="E137" s="637"/>
      <c r="F137" s="637"/>
      <c r="G137" s="236"/>
      <c r="H137" s="236"/>
      <c r="I137" s="23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row>
    <row r="138" spans="1:35" s="173" customFormat="1" ht="24">
      <c r="A138" s="236"/>
      <c r="B138" s="236"/>
      <c r="C138" s="73" t="s">
        <v>184</v>
      </c>
      <c r="D138" s="73" t="s">
        <v>185</v>
      </c>
      <c r="E138" s="73" t="s">
        <v>186</v>
      </c>
      <c r="F138" s="73" t="s">
        <v>185</v>
      </c>
      <c r="G138" s="236"/>
      <c r="H138" s="236"/>
      <c r="I138" s="23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row>
    <row r="139" spans="1:35" s="173" customFormat="1">
      <c r="B139" s="32" t="s">
        <v>18</v>
      </c>
      <c r="C139" s="217">
        <v>85139</v>
      </c>
      <c r="D139" s="217">
        <v>9202</v>
      </c>
      <c r="E139" s="217">
        <v>64846</v>
      </c>
      <c r="F139" s="217">
        <v>5772</v>
      </c>
    </row>
    <row r="140" spans="1:35" s="173" customFormat="1">
      <c r="B140" s="84" t="s">
        <v>53</v>
      </c>
      <c r="C140" s="415">
        <v>67007</v>
      </c>
      <c r="D140" s="415">
        <v>603</v>
      </c>
      <c r="E140" s="415">
        <v>53810</v>
      </c>
      <c r="F140" s="415">
        <v>935</v>
      </c>
    </row>
    <row r="141" spans="1:35" s="173" customFormat="1">
      <c r="B141" s="84" t="s">
        <v>57</v>
      </c>
      <c r="C141" s="415">
        <v>52989</v>
      </c>
      <c r="D141" s="415">
        <v>206</v>
      </c>
      <c r="E141" s="415">
        <v>43215</v>
      </c>
      <c r="F141" s="415">
        <v>182</v>
      </c>
    </row>
    <row r="142" spans="1:35" s="173" customFormat="1">
      <c r="B142" s="84"/>
      <c r="C142" s="176"/>
      <c r="D142" s="176"/>
      <c r="E142" s="176"/>
      <c r="F142" s="176"/>
    </row>
    <row r="143" spans="1:35" s="173" customFormat="1" ht="15" customHeight="1">
      <c r="A143" s="84" t="s">
        <v>484</v>
      </c>
      <c r="B143" s="176"/>
      <c r="C143" s="176"/>
      <c r="D143" s="176"/>
      <c r="E143" s="176"/>
      <c r="F143" s="263"/>
    </row>
    <row r="144" spans="1:35" s="173" customFormat="1" ht="15" customHeight="1">
      <c r="A144" s="620" t="s">
        <v>187</v>
      </c>
      <c r="B144" s="620"/>
      <c r="C144" s="620"/>
      <c r="D144" s="620"/>
      <c r="E144" s="620"/>
      <c r="F144" s="620"/>
    </row>
    <row r="145" spans="1:20" s="173" customFormat="1" ht="15" customHeight="1">
      <c r="A145" s="247"/>
      <c r="B145" s="247"/>
      <c r="C145" s="247"/>
      <c r="D145" s="247"/>
      <c r="E145" s="247"/>
      <c r="F145" s="247"/>
    </row>
    <row r="146" spans="1:20">
      <c r="A146" s="620"/>
      <c r="B146" s="620"/>
      <c r="C146" s="620"/>
      <c r="D146" s="620"/>
      <c r="E146" s="620"/>
      <c r="F146" s="620"/>
      <c r="G146" s="173"/>
      <c r="H146" s="173"/>
      <c r="I146" s="173"/>
      <c r="J146" s="173"/>
      <c r="K146" s="173"/>
      <c r="L146" s="173"/>
      <c r="M146" s="173"/>
      <c r="N146" s="173"/>
      <c r="O146" s="173"/>
      <c r="P146" s="173"/>
      <c r="Q146" s="173"/>
      <c r="R146" s="173"/>
      <c r="S146" s="173"/>
      <c r="T146" s="173"/>
    </row>
    <row r="147" spans="1:20" s="76" customFormat="1">
      <c r="A147" s="619" t="s">
        <v>335</v>
      </c>
      <c r="B147" s="619"/>
      <c r="C147" s="619"/>
      <c r="D147" s="619"/>
      <c r="E147" s="619"/>
      <c r="F147" s="619"/>
      <c r="G147" s="619"/>
      <c r="H147" s="619"/>
      <c r="I147" s="619"/>
    </row>
    <row r="148" spans="1:20">
      <c r="A148" s="173"/>
      <c r="B148" s="173"/>
      <c r="C148" s="173"/>
      <c r="D148" s="173"/>
      <c r="E148" s="173"/>
      <c r="F148" s="173"/>
      <c r="G148" s="173"/>
      <c r="H148" s="173"/>
      <c r="I148" s="173"/>
      <c r="J148" s="6"/>
      <c r="K148" s="6"/>
      <c r="L148" s="7"/>
      <c r="M148" s="7"/>
      <c r="N148" s="7"/>
      <c r="O148" s="7"/>
      <c r="P148" s="6"/>
      <c r="Q148" s="6"/>
      <c r="R148" s="6"/>
      <c r="S148" s="6"/>
      <c r="T148" s="6"/>
    </row>
    <row r="149" spans="1:20">
      <c r="A149" s="173"/>
      <c r="B149" s="173"/>
      <c r="C149" s="637" t="s">
        <v>183</v>
      </c>
      <c r="D149" s="637"/>
      <c r="E149" s="637"/>
      <c r="F149" s="637"/>
      <c r="G149" s="173"/>
      <c r="H149" s="173"/>
      <c r="I149" s="173"/>
      <c r="J149" s="6"/>
      <c r="K149" s="6"/>
      <c r="L149" s="7"/>
      <c r="M149" s="7"/>
      <c r="N149" s="7"/>
      <c r="O149" s="7"/>
      <c r="P149" s="6"/>
      <c r="Q149" s="6"/>
      <c r="R149" s="6"/>
      <c r="S149" s="6"/>
      <c r="T149" s="6"/>
    </row>
    <row r="150" spans="1:20" ht="24">
      <c r="A150" s="173"/>
      <c r="B150" s="1"/>
      <c r="C150" s="73" t="s">
        <v>184</v>
      </c>
      <c r="D150" s="73" t="s">
        <v>185</v>
      </c>
      <c r="E150" s="73" t="s">
        <v>186</v>
      </c>
      <c r="F150" s="73" t="s">
        <v>185</v>
      </c>
      <c r="G150" s="173"/>
      <c r="H150" s="173"/>
      <c r="I150" s="173"/>
      <c r="J150" s="173"/>
      <c r="K150" s="173"/>
      <c r="L150" s="13"/>
      <c r="M150" s="13"/>
      <c r="N150" s="13"/>
      <c r="O150" s="13"/>
      <c r="P150" s="173"/>
      <c r="Q150" s="173"/>
      <c r="R150" s="173"/>
      <c r="S150" s="173"/>
      <c r="T150" s="173"/>
    </row>
    <row r="151" spans="1:20">
      <c r="A151" s="173"/>
      <c r="B151" s="258">
        <v>2015</v>
      </c>
      <c r="C151" s="192">
        <v>79081</v>
      </c>
      <c r="D151" s="192">
        <v>8105</v>
      </c>
      <c r="E151" s="192">
        <v>65013</v>
      </c>
      <c r="F151" s="192">
        <v>5646</v>
      </c>
      <c r="G151" s="173"/>
      <c r="H151" s="173"/>
      <c r="I151" s="173"/>
      <c r="J151" s="173"/>
      <c r="K151" s="173"/>
      <c r="L151" s="13"/>
      <c r="M151" s="13"/>
      <c r="N151" s="13"/>
      <c r="O151" s="13"/>
      <c r="P151" s="173"/>
      <c r="Q151" s="173"/>
      <c r="R151" s="173"/>
      <c r="S151" s="173"/>
      <c r="T151" s="173"/>
    </row>
    <row r="152" spans="1:20">
      <c r="A152" s="173"/>
      <c r="B152" s="258">
        <v>2016</v>
      </c>
      <c r="C152" s="192">
        <v>90907</v>
      </c>
      <c r="D152" s="192">
        <v>5367</v>
      </c>
      <c r="E152" s="192">
        <v>64084</v>
      </c>
      <c r="F152" s="192">
        <v>6576</v>
      </c>
      <c r="G152" s="173"/>
      <c r="H152" s="173"/>
      <c r="I152" s="173"/>
      <c r="J152" s="173"/>
      <c r="K152" s="173"/>
      <c r="L152" s="13"/>
      <c r="M152" s="13"/>
      <c r="N152" s="13"/>
      <c r="O152" s="13"/>
      <c r="P152" s="173"/>
      <c r="Q152" s="173"/>
      <c r="R152" s="173"/>
      <c r="S152" s="173"/>
      <c r="T152" s="173"/>
    </row>
    <row r="153" spans="1:20">
      <c r="A153" s="173"/>
      <c r="B153" s="258">
        <v>2017</v>
      </c>
      <c r="C153" s="192">
        <v>87002</v>
      </c>
      <c r="D153" s="192">
        <v>7346</v>
      </c>
      <c r="E153" s="192">
        <v>67685</v>
      </c>
      <c r="F153" s="192">
        <v>4689</v>
      </c>
      <c r="G153" s="173"/>
      <c r="H153" s="173"/>
      <c r="I153" s="173"/>
      <c r="J153" s="173"/>
      <c r="K153" s="173"/>
      <c r="L153" s="13"/>
      <c r="M153" s="13"/>
      <c r="N153" s="13"/>
      <c r="O153" s="13"/>
      <c r="P153" s="173"/>
      <c r="Q153" s="173"/>
      <c r="R153" s="173"/>
      <c r="S153" s="173"/>
      <c r="T153" s="173"/>
    </row>
    <row r="154" spans="1:20">
      <c r="A154" s="173"/>
      <c r="B154" s="20">
        <v>2018</v>
      </c>
      <c r="C154" s="192">
        <v>86035</v>
      </c>
      <c r="D154" s="192">
        <v>12597</v>
      </c>
      <c r="E154" s="192">
        <v>70538</v>
      </c>
      <c r="F154" s="192">
        <v>7781</v>
      </c>
      <c r="G154" s="173"/>
      <c r="H154" s="173"/>
      <c r="I154" s="173"/>
      <c r="J154" s="173"/>
      <c r="K154" s="173"/>
      <c r="L154" s="13"/>
      <c r="M154" s="13"/>
      <c r="N154" s="13"/>
      <c r="O154" s="13"/>
      <c r="P154" s="173"/>
      <c r="Q154" s="173"/>
      <c r="R154" s="173"/>
      <c r="S154" s="173"/>
      <c r="T154" s="173"/>
    </row>
    <row r="155" spans="1:20">
      <c r="A155" s="173"/>
      <c r="B155" s="259">
        <v>2019</v>
      </c>
      <c r="C155" s="192">
        <v>85139</v>
      </c>
      <c r="D155" s="192">
        <v>9202</v>
      </c>
      <c r="E155" s="192">
        <v>64846</v>
      </c>
      <c r="F155" s="192">
        <v>5772</v>
      </c>
      <c r="G155" s="173"/>
      <c r="H155" s="173"/>
      <c r="I155" s="173"/>
      <c r="J155" s="173"/>
      <c r="K155" s="173"/>
      <c r="L155" s="13"/>
      <c r="M155" s="13"/>
      <c r="N155" s="13"/>
      <c r="O155" s="13"/>
      <c r="P155" s="173"/>
      <c r="Q155" s="173"/>
      <c r="R155" s="173"/>
      <c r="S155" s="173"/>
      <c r="T155" s="173"/>
    </row>
    <row r="157" spans="1:20" ht="26.5" customHeight="1">
      <c r="A157" s="620" t="s">
        <v>485</v>
      </c>
      <c r="B157" s="620"/>
      <c r="C157" s="620"/>
      <c r="D157" s="620"/>
      <c r="E157" s="620"/>
      <c r="F157" s="620"/>
    </row>
    <row r="158" spans="1:20">
      <c r="A158" s="620" t="s">
        <v>65</v>
      </c>
      <c r="B158" s="620"/>
      <c r="C158" s="620"/>
      <c r="D158" s="620"/>
      <c r="E158" s="620"/>
      <c r="F158" s="620"/>
    </row>
    <row r="159" spans="1:20" s="173" customFormat="1">
      <c r="A159" s="247"/>
      <c r="B159" s="247"/>
      <c r="C159" s="247"/>
      <c r="D159" s="247"/>
      <c r="E159" s="247"/>
      <c r="F159" s="247"/>
    </row>
    <row r="160" spans="1:20" s="173" customFormat="1">
      <c r="A160" s="247"/>
      <c r="B160" s="247"/>
      <c r="C160" s="247"/>
      <c r="D160" s="247"/>
      <c r="E160" s="247"/>
      <c r="F160" s="247"/>
    </row>
    <row r="162" spans="1:6" s="76" customFormat="1">
      <c r="A162" s="619" t="s">
        <v>486</v>
      </c>
      <c r="B162" s="619"/>
      <c r="C162" s="619"/>
      <c r="D162" s="619"/>
      <c r="E162" s="619"/>
      <c r="F162" s="619"/>
    </row>
    <row r="164" spans="1:6">
      <c r="A164" s="173"/>
      <c r="B164" s="173"/>
      <c r="C164" s="637" t="s">
        <v>183</v>
      </c>
      <c r="D164" s="637"/>
      <c r="E164" s="637"/>
      <c r="F164" s="637"/>
    </row>
    <row r="165" spans="1:6" ht="24">
      <c r="A165" s="173"/>
      <c r="B165" s="197"/>
      <c r="C165" s="73" t="s">
        <v>184</v>
      </c>
      <c r="D165" s="73" t="s">
        <v>185</v>
      </c>
      <c r="E165" s="73" t="s">
        <v>186</v>
      </c>
      <c r="F165" s="73" t="s">
        <v>185</v>
      </c>
    </row>
    <row r="166" spans="1:6" s="173" customFormat="1">
      <c r="A166" s="8" t="s">
        <v>347</v>
      </c>
      <c r="B166" s="171" t="s">
        <v>311</v>
      </c>
      <c r="C166" s="192">
        <v>126750</v>
      </c>
      <c r="D166" s="192">
        <v>29643</v>
      </c>
      <c r="E166" s="192">
        <v>101458</v>
      </c>
      <c r="F166" s="192">
        <v>31582</v>
      </c>
    </row>
    <row r="167" spans="1:6" s="173" customFormat="1">
      <c r="A167" s="8" t="s">
        <v>348</v>
      </c>
      <c r="B167" s="448" t="s">
        <v>28</v>
      </c>
      <c r="C167" s="192">
        <v>86339</v>
      </c>
      <c r="D167" s="192">
        <v>9475</v>
      </c>
      <c r="E167" s="192">
        <v>70347</v>
      </c>
      <c r="F167" s="192">
        <v>19038</v>
      </c>
    </row>
    <row r="168" spans="1:6" s="173" customFormat="1">
      <c r="A168" s="8" t="s">
        <v>349</v>
      </c>
      <c r="B168" s="171" t="s">
        <v>296</v>
      </c>
      <c r="C168" s="192">
        <v>39274</v>
      </c>
      <c r="D168" s="192">
        <v>12283</v>
      </c>
      <c r="E168" s="192">
        <v>41563</v>
      </c>
      <c r="F168" s="192">
        <v>6208</v>
      </c>
    </row>
    <row r="169" spans="1:6">
      <c r="A169" s="173"/>
      <c r="B169" s="171" t="s">
        <v>311</v>
      </c>
      <c r="C169" s="192">
        <v>126750</v>
      </c>
      <c r="D169" s="192">
        <v>29643</v>
      </c>
      <c r="E169" s="192">
        <v>101458</v>
      </c>
      <c r="F169" s="192">
        <v>31582</v>
      </c>
    </row>
    <row r="170" spans="1:6">
      <c r="A170" s="173"/>
      <c r="B170" s="171" t="s">
        <v>289</v>
      </c>
      <c r="C170" s="192">
        <v>126563</v>
      </c>
      <c r="D170" s="192">
        <v>13245</v>
      </c>
      <c r="E170" s="192">
        <v>69148</v>
      </c>
      <c r="F170" s="192">
        <v>22118</v>
      </c>
    </row>
    <row r="171" spans="1:6" s="173" customFormat="1">
      <c r="B171" s="171" t="s">
        <v>308</v>
      </c>
      <c r="C171" s="192">
        <v>105596</v>
      </c>
      <c r="D171" s="192">
        <v>7167</v>
      </c>
      <c r="E171" s="192">
        <v>72879</v>
      </c>
      <c r="F171" s="192">
        <v>8626</v>
      </c>
    </row>
    <row r="172" spans="1:6" s="173" customFormat="1">
      <c r="B172" s="171" t="s">
        <v>309</v>
      </c>
      <c r="C172" s="192">
        <v>104645</v>
      </c>
      <c r="D172" s="192">
        <v>11371</v>
      </c>
      <c r="E172" s="192">
        <v>76699</v>
      </c>
      <c r="F172" s="192">
        <v>9945</v>
      </c>
    </row>
    <row r="173" spans="1:6" s="173" customFormat="1" ht="29">
      <c r="B173" s="171" t="s">
        <v>313</v>
      </c>
      <c r="C173" s="192">
        <v>101250</v>
      </c>
      <c r="D173" s="192">
        <v>15501</v>
      </c>
      <c r="E173" s="192">
        <v>87297</v>
      </c>
      <c r="F173" s="192">
        <v>9737</v>
      </c>
    </row>
    <row r="174" spans="1:6" s="173" customFormat="1">
      <c r="B174" s="171" t="s">
        <v>297</v>
      </c>
      <c r="C174" s="192">
        <v>94844</v>
      </c>
      <c r="D174" s="192">
        <v>17383</v>
      </c>
      <c r="E174" s="192">
        <v>59375</v>
      </c>
      <c r="F174" s="192">
        <v>9119</v>
      </c>
    </row>
    <row r="175" spans="1:6" s="173" customFormat="1">
      <c r="B175" s="171" t="s">
        <v>303</v>
      </c>
      <c r="C175" s="192">
        <v>92781</v>
      </c>
      <c r="D175" s="192">
        <v>31277</v>
      </c>
      <c r="E175" s="192">
        <v>64250</v>
      </c>
      <c r="F175" s="192">
        <v>21635</v>
      </c>
    </row>
    <row r="176" spans="1:6" s="173" customFormat="1">
      <c r="B176" s="171" t="s">
        <v>294</v>
      </c>
      <c r="C176" s="192">
        <v>90724</v>
      </c>
      <c r="D176" s="192">
        <v>36450</v>
      </c>
      <c r="E176" s="192">
        <v>51364</v>
      </c>
      <c r="F176" s="192">
        <v>14693</v>
      </c>
    </row>
    <row r="177" spans="1:6" s="173" customFormat="1">
      <c r="B177" s="171" t="s">
        <v>288</v>
      </c>
      <c r="C177" s="192">
        <v>88988</v>
      </c>
      <c r="D177" s="192">
        <v>38054</v>
      </c>
      <c r="E177" s="192">
        <v>76797</v>
      </c>
      <c r="F177" s="192">
        <v>18199</v>
      </c>
    </row>
    <row r="178" spans="1:6" s="173" customFormat="1">
      <c r="B178" s="171" t="s">
        <v>301</v>
      </c>
      <c r="C178" s="192">
        <v>87917</v>
      </c>
      <c r="D178" s="192">
        <v>7342</v>
      </c>
      <c r="E178" s="192">
        <v>68472</v>
      </c>
      <c r="F178" s="192">
        <v>14208</v>
      </c>
    </row>
    <row r="179" spans="1:6" s="173" customFormat="1">
      <c r="B179" s="171" t="s">
        <v>310</v>
      </c>
      <c r="C179" s="192">
        <v>87841</v>
      </c>
      <c r="D179" s="192">
        <v>40729</v>
      </c>
      <c r="E179" s="192">
        <v>64205</v>
      </c>
      <c r="F179" s="192">
        <v>27349</v>
      </c>
    </row>
    <row r="180" spans="1:6" s="173" customFormat="1">
      <c r="B180" s="171" t="s">
        <v>312</v>
      </c>
      <c r="C180" s="192">
        <v>87120</v>
      </c>
      <c r="D180" s="192">
        <v>14719</v>
      </c>
      <c r="E180" s="192">
        <v>57222</v>
      </c>
      <c r="F180" s="192">
        <v>13967</v>
      </c>
    </row>
    <row r="181" spans="1:6" ht="29">
      <c r="A181" s="173"/>
      <c r="B181" s="171" t="s">
        <v>317</v>
      </c>
      <c r="C181" s="192">
        <v>86593</v>
      </c>
      <c r="D181" s="192">
        <v>5321</v>
      </c>
      <c r="E181" s="192">
        <v>64879</v>
      </c>
      <c r="F181" s="192">
        <v>16253</v>
      </c>
    </row>
    <row r="182" spans="1:6">
      <c r="A182" s="173"/>
      <c r="B182" s="171" t="s">
        <v>28</v>
      </c>
      <c r="C182" s="192">
        <v>86339</v>
      </c>
      <c r="D182" s="192">
        <v>9475</v>
      </c>
      <c r="E182" s="192">
        <v>70347</v>
      </c>
      <c r="F182" s="192">
        <v>19038</v>
      </c>
    </row>
    <row r="183" spans="1:6">
      <c r="A183" s="173"/>
      <c r="B183" s="171" t="s">
        <v>291</v>
      </c>
      <c r="C183" s="192">
        <v>83393</v>
      </c>
      <c r="D183" s="192">
        <v>11754</v>
      </c>
      <c r="E183" s="192">
        <v>66406</v>
      </c>
      <c r="F183" s="192">
        <v>9924</v>
      </c>
    </row>
    <row r="184" spans="1:6">
      <c r="A184" s="173"/>
      <c r="B184" s="171" t="s">
        <v>314</v>
      </c>
      <c r="C184" s="192">
        <v>81750</v>
      </c>
      <c r="D184" s="192">
        <v>16365</v>
      </c>
      <c r="E184" s="192">
        <v>62031</v>
      </c>
      <c r="F184" s="192">
        <v>7159</v>
      </c>
    </row>
    <row r="185" spans="1:6" ht="29">
      <c r="A185" s="173"/>
      <c r="B185" s="171" t="s">
        <v>322</v>
      </c>
      <c r="C185" s="192">
        <v>78125</v>
      </c>
      <c r="D185" s="192">
        <v>13354</v>
      </c>
      <c r="E185" s="192">
        <v>61375</v>
      </c>
      <c r="F185" s="192">
        <v>7584</v>
      </c>
    </row>
    <row r="186" spans="1:6">
      <c r="A186" s="173"/>
      <c r="B186" s="171" t="s">
        <v>300</v>
      </c>
      <c r="C186" s="192">
        <v>76042</v>
      </c>
      <c r="D186" s="192">
        <v>9071</v>
      </c>
      <c r="E186" s="192">
        <v>49583</v>
      </c>
      <c r="F186" s="192">
        <v>15585</v>
      </c>
    </row>
    <row r="187" spans="1:6">
      <c r="A187" s="173"/>
      <c r="B187" s="171" t="s">
        <v>307</v>
      </c>
      <c r="C187" s="192">
        <v>74861</v>
      </c>
      <c r="D187" s="192">
        <v>21424</v>
      </c>
      <c r="E187" s="192">
        <v>47692</v>
      </c>
      <c r="F187" s="192">
        <v>10434</v>
      </c>
    </row>
    <row r="188" spans="1:6">
      <c r="A188" s="173"/>
      <c r="B188" s="171" t="s">
        <v>295</v>
      </c>
      <c r="C188" s="192">
        <v>73250</v>
      </c>
      <c r="D188" s="192">
        <v>17305</v>
      </c>
      <c r="E188" s="192">
        <v>55139</v>
      </c>
      <c r="F188" s="192">
        <v>7709</v>
      </c>
    </row>
    <row r="189" spans="1:6">
      <c r="A189" s="173"/>
      <c r="B189" s="171" t="s">
        <v>302</v>
      </c>
      <c r="C189" s="192">
        <v>70880</v>
      </c>
      <c r="D189" s="192">
        <v>11282</v>
      </c>
      <c r="E189" s="192">
        <v>65671</v>
      </c>
      <c r="F189" s="192">
        <v>11124</v>
      </c>
    </row>
    <row r="190" spans="1:6">
      <c r="A190" s="173"/>
      <c r="B190" s="171" t="s">
        <v>299</v>
      </c>
      <c r="C190" s="192">
        <v>65357</v>
      </c>
      <c r="D190" s="192">
        <v>9348</v>
      </c>
      <c r="E190" s="192">
        <v>57500</v>
      </c>
      <c r="F190" s="192">
        <v>13318</v>
      </c>
    </row>
    <row r="191" spans="1:6">
      <c r="A191" s="173"/>
      <c r="B191" s="171" t="s">
        <v>298</v>
      </c>
      <c r="C191" s="192">
        <v>62019</v>
      </c>
      <c r="D191" s="192">
        <v>28643</v>
      </c>
      <c r="E191" s="192">
        <v>68750</v>
      </c>
      <c r="F191" s="192">
        <v>15731</v>
      </c>
    </row>
    <row r="192" spans="1:6">
      <c r="A192" s="173"/>
      <c r="B192" s="171" t="s">
        <v>290</v>
      </c>
      <c r="C192" s="192">
        <v>61625</v>
      </c>
      <c r="D192" s="192">
        <v>5478</v>
      </c>
      <c r="E192" s="192">
        <v>56500</v>
      </c>
      <c r="F192" s="192">
        <v>21016</v>
      </c>
    </row>
    <row r="193" spans="1:6">
      <c r="A193" s="173"/>
      <c r="B193" s="171" t="s">
        <v>304</v>
      </c>
      <c r="C193" s="192">
        <v>59514</v>
      </c>
      <c r="D193" s="192">
        <v>3033</v>
      </c>
      <c r="E193" s="192">
        <v>52857</v>
      </c>
      <c r="F193" s="192">
        <v>14471</v>
      </c>
    </row>
    <row r="194" spans="1:6">
      <c r="A194" s="173"/>
      <c r="B194" s="171" t="s">
        <v>296</v>
      </c>
      <c r="C194" s="192">
        <v>39274</v>
      </c>
      <c r="D194" s="192">
        <v>12283</v>
      </c>
      <c r="E194" s="192">
        <v>41563</v>
      </c>
      <c r="F194" s="192">
        <v>6208</v>
      </c>
    </row>
    <row r="196" spans="1:6" ht="26.5" customHeight="1"/>
    <row r="237" spans="1:6" s="173" customFormat="1"/>
    <row r="240" spans="1:6" ht="15" customHeight="1">
      <c r="A240" s="620" t="s">
        <v>487</v>
      </c>
      <c r="B240" s="620"/>
      <c r="C240" s="620"/>
      <c r="D240" s="620"/>
      <c r="E240" s="620"/>
      <c r="F240" s="620"/>
    </row>
    <row r="241" spans="1:6">
      <c r="A241" s="620" t="s">
        <v>187</v>
      </c>
      <c r="B241" s="620"/>
      <c r="C241" s="620"/>
      <c r="D241" s="620"/>
      <c r="E241" s="620"/>
      <c r="F241" s="620"/>
    </row>
  </sheetData>
  <sortState ref="B169:F194">
    <sortCondition descending="1" ref="C169:C194"/>
  </sortState>
  <mergeCells count="32">
    <mergeCell ref="A1:F1"/>
    <mergeCell ref="A28:F28"/>
    <mergeCell ref="A29:F29"/>
    <mergeCell ref="C3:F3"/>
    <mergeCell ref="A31:F31"/>
    <mergeCell ref="A162:F162"/>
    <mergeCell ref="C164:F164"/>
    <mergeCell ref="A240:F240"/>
    <mergeCell ref="A241:F241"/>
    <mergeCell ref="A71:F71"/>
    <mergeCell ref="A72:F72"/>
    <mergeCell ref="A135:I135"/>
    <mergeCell ref="C137:F137"/>
    <mergeCell ref="A144:F144"/>
    <mergeCell ref="A146:F146"/>
    <mergeCell ref="D76:F76"/>
    <mergeCell ref="G76:O76"/>
    <mergeCell ref="C149:F149"/>
    <mergeCell ref="A157:F157"/>
    <mergeCell ref="A158:F158"/>
    <mergeCell ref="C107:F107"/>
    <mergeCell ref="A39:F39"/>
    <mergeCell ref="A40:F40"/>
    <mergeCell ref="A105:F105"/>
    <mergeCell ref="A43:F43"/>
    <mergeCell ref="C45:E45"/>
    <mergeCell ref="F45:N45"/>
    <mergeCell ref="A133:F133"/>
    <mergeCell ref="A134:F134"/>
    <mergeCell ref="A147:I147"/>
    <mergeCell ref="A101:F101"/>
    <mergeCell ref="A102:F102"/>
  </mergeCell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6"/>
  <sheetViews>
    <sheetView zoomScale="90" zoomScaleNormal="90" workbookViewId="0">
      <selection activeCell="M104" sqref="M104"/>
    </sheetView>
  </sheetViews>
  <sheetFormatPr defaultRowHeight="14.5"/>
  <cols>
    <col min="2" max="2" width="13.81640625" customWidth="1"/>
  </cols>
  <sheetData>
    <row r="1" spans="1:26" s="218" customFormat="1">
      <c r="A1" s="619" t="s">
        <v>488</v>
      </c>
      <c r="B1" s="619"/>
      <c r="C1" s="619"/>
      <c r="D1" s="619"/>
      <c r="E1" s="619"/>
      <c r="F1" s="619"/>
      <c r="G1" s="619"/>
      <c r="H1" s="619"/>
      <c r="I1" s="76"/>
      <c r="J1" s="76"/>
      <c r="K1" s="76"/>
      <c r="L1" s="76"/>
      <c r="M1" s="76"/>
      <c r="N1" s="76"/>
      <c r="O1" s="76"/>
      <c r="P1" s="76"/>
      <c r="Q1" s="76"/>
      <c r="R1" s="76"/>
      <c r="S1" s="76"/>
      <c r="T1" s="76"/>
      <c r="U1" s="76"/>
      <c r="V1" s="76"/>
      <c r="W1" s="76"/>
      <c r="X1" s="76"/>
      <c r="Y1" s="76"/>
      <c r="Z1" s="76"/>
    </row>
    <row r="2" spans="1:26" s="165" customFormat="1">
      <c r="A2" s="167"/>
      <c r="B2" s="167"/>
      <c r="C2" s="167"/>
      <c r="D2" s="167"/>
      <c r="E2" s="167"/>
      <c r="F2" s="167"/>
      <c r="G2" s="167"/>
      <c r="H2" s="167"/>
      <c r="I2" s="168"/>
      <c r="J2" s="168"/>
      <c r="K2" s="168"/>
      <c r="L2" s="168"/>
      <c r="M2" s="168"/>
      <c r="N2" s="168"/>
      <c r="O2" s="168"/>
      <c r="P2" s="168"/>
      <c r="Q2" s="168"/>
      <c r="R2" s="168"/>
      <c r="S2" s="168"/>
      <c r="T2" s="168"/>
      <c r="U2" s="168"/>
      <c r="V2" s="168"/>
      <c r="W2" s="168"/>
      <c r="X2" s="168"/>
      <c r="Y2" s="168"/>
      <c r="Z2" s="168"/>
    </row>
    <row r="3" spans="1:26" ht="58">
      <c r="A3" s="501"/>
      <c r="B3" s="501" t="s">
        <v>70</v>
      </c>
      <c r="C3" s="502" t="s">
        <v>188</v>
      </c>
      <c r="D3" s="502" t="s">
        <v>189</v>
      </c>
      <c r="E3" s="501"/>
      <c r="F3" s="501" t="s">
        <v>190</v>
      </c>
      <c r="G3" s="501" t="s">
        <v>191</v>
      </c>
      <c r="H3" s="173"/>
      <c r="I3" s="173"/>
      <c r="J3" s="173"/>
      <c r="K3" s="173"/>
      <c r="L3" s="173"/>
      <c r="M3" s="173"/>
      <c r="N3" s="173"/>
      <c r="O3" s="173"/>
      <c r="P3" s="173"/>
      <c r="Q3" s="173"/>
      <c r="R3" s="173"/>
      <c r="S3" s="173"/>
      <c r="T3" s="173"/>
      <c r="U3" s="173"/>
      <c r="V3" s="173"/>
      <c r="W3" s="173"/>
      <c r="X3" s="173"/>
      <c r="Y3" s="173"/>
      <c r="Z3" s="173"/>
    </row>
    <row r="4" spans="1:26" s="420" customFormat="1">
      <c r="A4" s="420" t="s">
        <v>18</v>
      </c>
      <c r="B4" s="420">
        <v>58</v>
      </c>
      <c r="D4" s="500">
        <v>0.5</v>
      </c>
      <c r="E4" s="500"/>
      <c r="F4" s="420">
        <v>468</v>
      </c>
      <c r="G4" s="500">
        <v>3.8</v>
      </c>
    </row>
    <row r="5" spans="1:26">
      <c r="A5" s="501" t="s">
        <v>19</v>
      </c>
      <c r="B5" s="501"/>
      <c r="C5" s="501">
        <v>267</v>
      </c>
      <c r="D5" s="505">
        <v>0.5</v>
      </c>
      <c r="E5" s="505"/>
      <c r="F5" s="501">
        <v>3026</v>
      </c>
      <c r="G5" s="505">
        <v>6.1</v>
      </c>
      <c r="H5" s="173"/>
      <c r="I5" s="173"/>
      <c r="J5" s="173"/>
      <c r="K5" s="173"/>
      <c r="L5" s="173"/>
      <c r="M5" s="173"/>
      <c r="N5" s="173"/>
      <c r="O5" s="173"/>
      <c r="P5" s="173"/>
      <c r="Q5" s="173"/>
      <c r="R5" s="173"/>
      <c r="S5" s="173"/>
      <c r="T5" s="173"/>
      <c r="U5" s="173"/>
      <c r="V5" s="173"/>
      <c r="W5" s="173"/>
      <c r="X5" s="173"/>
      <c r="Y5" s="173"/>
      <c r="Z5" s="173"/>
    </row>
    <row r="6" spans="1:26">
      <c r="A6" s="501" t="s">
        <v>21</v>
      </c>
      <c r="B6" s="501"/>
      <c r="C6" s="503">
        <v>76</v>
      </c>
      <c r="D6" s="505">
        <v>0.5</v>
      </c>
      <c r="E6" s="505"/>
      <c r="F6" s="503">
        <v>635</v>
      </c>
      <c r="G6" s="505">
        <v>4.5999999999999996</v>
      </c>
      <c r="H6" s="173"/>
      <c r="I6" s="173"/>
      <c r="J6" s="173"/>
      <c r="K6" s="173"/>
      <c r="L6" s="173"/>
      <c r="M6" s="173"/>
      <c r="N6" s="173"/>
      <c r="O6" s="173"/>
      <c r="P6" s="173"/>
      <c r="Q6" s="173"/>
      <c r="R6" s="173"/>
      <c r="S6" s="173"/>
      <c r="T6" s="173"/>
      <c r="U6" s="173"/>
      <c r="V6" s="173"/>
      <c r="W6" s="173"/>
      <c r="X6" s="173"/>
      <c r="Y6" s="173"/>
      <c r="Z6" s="173"/>
    </row>
    <row r="7" spans="1:26">
      <c r="A7" s="501" t="s">
        <v>20</v>
      </c>
      <c r="B7" s="501"/>
      <c r="C7" s="503">
        <v>183</v>
      </c>
      <c r="D7" s="505">
        <v>0.6</v>
      </c>
      <c r="E7" s="505"/>
      <c r="F7" s="503">
        <v>2881</v>
      </c>
      <c r="G7" s="505">
        <v>8.6999999999999993</v>
      </c>
      <c r="H7" s="173"/>
      <c r="I7" s="173"/>
      <c r="J7" s="173"/>
      <c r="K7" s="173"/>
      <c r="L7" s="173"/>
      <c r="M7" s="173"/>
      <c r="N7" s="173"/>
      <c r="O7" s="173"/>
      <c r="P7" s="173"/>
      <c r="Q7" s="173"/>
      <c r="R7" s="173"/>
      <c r="S7" s="173"/>
      <c r="T7" s="173"/>
      <c r="U7" s="173"/>
      <c r="V7" s="173"/>
      <c r="W7" s="173"/>
      <c r="X7" s="173"/>
      <c r="Y7" s="173"/>
      <c r="Z7" s="173"/>
    </row>
    <row r="8" spans="1:26">
      <c r="A8" s="501" t="s">
        <v>27</v>
      </c>
      <c r="B8" s="501"/>
      <c r="C8" s="503">
        <v>78</v>
      </c>
      <c r="D8" s="505">
        <v>0.7</v>
      </c>
      <c r="E8" s="505"/>
      <c r="F8" s="503">
        <v>1181</v>
      </c>
      <c r="G8" s="505">
        <v>11.2</v>
      </c>
      <c r="H8" s="173"/>
      <c r="I8" s="173"/>
      <c r="J8" s="173"/>
      <c r="K8" s="173"/>
      <c r="L8" s="173"/>
      <c r="M8" s="173"/>
      <c r="N8" s="173"/>
      <c r="O8" s="173"/>
      <c r="P8" s="173"/>
      <c r="Q8" s="173"/>
      <c r="R8" s="173"/>
      <c r="S8" s="173"/>
      <c r="T8" s="173"/>
      <c r="U8" s="173"/>
      <c r="V8" s="173"/>
      <c r="W8" s="173"/>
      <c r="X8" s="173"/>
      <c r="Y8" s="173"/>
      <c r="Z8" s="173"/>
    </row>
    <row r="9" spans="1:26">
      <c r="A9" s="501" t="s">
        <v>23</v>
      </c>
      <c r="B9" s="501"/>
      <c r="C9" s="501">
        <v>709</v>
      </c>
      <c r="D9" s="505">
        <v>0.8</v>
      </c>
      <c r="E9" s="505"/>
      <c r="F9" s="501">
        <v>8084</v>
      </c>
      <c r="G9" s="505">
        <v>8.6</v>
      </c>
      <c r="H9" s="173"/>
      <c r="I9" s="173"/>
      <c r="J9" s="173"/>
      <c r="K9" s="173"/>
      <c r="L9" s="173"/>
      <c r="M9" s="173"/>
      <c r="N9" s="173"/>
      <c r="O9" s="173"/>
      <c r="P9" s="173"/>
      <c r="Q9" s="173"/>
      <c r="R9" s="173"/>
      <c r="S9" s="173"/>
      <c r="T9" s="173"/>
      <c r="U9" s="173"/>
      <c r="V9" s="173"/>
      <c r="W9" s="173"/>
      <c r="X9" s="173"/>
      <c r="Y9" s="173"/>
      <c r="Z9" s="173"/>
    </row>
    <row r="10" spans="1:26">
      <c r="A10" s="501" t="s">
        <v>30</v>
      </c>
      <c r="B10" s="501"/>
      <c r="C10" s="501">
        <v>555</v>
      </c>
      <c r="D10" s="505">
        <v>0.9</v>
      </c>
      <c r="E10" s="505"/>
      <c r="F10" s="501">
        <v>5890</v>
      </c>
      <c r="G10" s="505">
        <v>9.9</v>
      </c>
      <c r="H10" s="173"/>
      <c r="I10" s="173"/>
      <c r="J10" s="173"/>
      <c r="K10" s="173"/>
      <c r="L10" s="173"/>
      <c r="M10" s="173"/>
      <c r="N10" s="173"/>
      <c r="O10" s="173"/>
      <c r="P10" s="173"/>
      <c r="Q10" s="173"/>
      <c r="R10" s="173"/>
      <c r="S10" s="173"/>
      <c r="T10" s="173"/>
      <c r="U10" s="173"/>
      <c r="V10" s="173"/>
      <c r="W10" s="173"/>
      <c r="X10" s="173"/>
      <c r="Y10" s="173"/>
      <c r="Z10" s="173"/>
    </row>
    <row r="11" spans="1:26">
      <c r="A11" s="501" t="s">
        <v>26</v>
      </c>
      <c r="B11" s="501"/>
      <c r="C11" s="501">
        <v>301</v>
      </c>
      <c r="D11" s="505">
        <v>1</v>
      </c>
      <c r="E11" s="505"/>
      <c r="F11" s="501">
        <v>4531</v>
      </c>
      <c r="G11" s="505">
        <v>15.7</v>
      </c>
      <c r="H11" s="173"/>
      <c r="I11" s="173"/>
      <c r="J11" s="173"/>
      <c r="K11" s="173"/>
      <c r="L11" s="173"/>
      <c r="M11" s="173"/>
      <c r="N11" s="173"/>
      <c r="O11" s="173"/>
      <c r="P11" s="173"/>
      <c r="Q11" s="173"/>
      <c r="R11" s="173"/>
      <c r="S11" s="173"/>
      <c r="T11" s="173"/>
      <c r="U11" s="173"/>
      <c r="V11" s="173"/>
      <c r="W11" s="173"/>
      <c r="X11" s="173"/>
      <c r="Y11" s="173"/>
      <c r="Z11" s="173"/>
    </row>
    <row r="12" spans="1:26">
      <c r="A12" s="501" t="s">
        <v>25</v>
      </c>
      <c r="B12" s="501"/>
      <c r="C12" s="501">
        <v>1059</v>
      </c>
      <c r="D12" s="505">
        <v>1.3</v>
      </c>
      <c r="E12" s="505"/>
      <c r="F12" s="501">
        <v>9460</v>
      </c>
      <c r="G12" s="505">
        <v>11.3</v>
      </c>
      <c r="H12" s="173"/>
      <c r="I12" s="173"/>
      <c r="J12" s="173"/>
      <c r="K12" s="173"/>
      <c r="L12" s="173"/>
      <c r="M12" s="173"/>
      <c r="N12" s="173"/>
      <c r="O12" s="173"/>
      <c r="P12" s="173"/>
      <c r="Q12" s="173"/>
      <c r="R12" s="173"/>
      <c r="S12" s="173"/>
      <c r="T12" s="173"/>
      <c r="U12" s="173"/>
      <c r="V12" s="173"/>
      <c r="W12" s="173"/>
      <c r="X12" s="173"/>
      <c r="Y12" s="173"/>
      <c r="Z12" s="173"/>
    </row>
    <row r="13" spans="1:26">
      <c r="A13" s="501" t="s">
        <v>24</v>
      </c>
      <c r="B13" s="501"/>
      <c r="C13" s="501">
        <v>830</v>
      </c>
      <c r="D13" s="505">
        <v>1.3</v>
      </c>
      <c r="E13" s="505"/>
      <c r="F13" s="501">
        <v>7440</v>
      </c>
      <c r="G13" s="505">
        <v>11.7</v>
      </c>
      <c r="H13" s="173"/>
      <c r="I13" s="173"/>
      <c r="J13" s="173"/>
      <c r="K13" s="173"/>
      <c r="L13" s="173"/>
      <c r="M13" s="173"/>
      <c r="N13" s="173"/>
      <c r="O13" s="173"/>
      <c r="P13" s="173"/>
      <c r="Q13" s="173"/>
      <c r="R13" s="173"/>
      <c r="S13" s="173"/>
      <c r="T13" s="173"/>
      <c r="U13" s="173"/>
      <c r="V13" s="173"/>
      <c r="W13" s="173"/>
      <c r="X13" s="173"/>
      <c r="Y13" s="173"/>
      <c r="Z13" s="173"/>
    </row>
    <row r="14" spans="1:26">
      <c r="A14" s="501" t="s">
        <v>22</v>
      </c>
      <c r="B14" s="501"/>
      <c r="C14" s="501">
        <v>663</v>
      </c>
      <c r="D14" s="505">
        <v>1.5</v>
      </c>
      <c r="E14" s="505"/>
      <c r="F14" s="501">
        <v>5151</v>
      </c>
      <c r="G14" s="505">
        <v>11.6</v>
      </c>
      <c r="H14" s="173"/>
      <c r="I14" s="173"/>
      <c r="J14" s="173"/>
      <c r="K14" s="173"/>
      <c r="L14" s="173"/>
      <c r="M14" s="173"/>
      <c r="N14" s="173"/>
      <c r="O14" s="173"/>
      <c r="P14" s="173"/>
      <c r="Q14" s="173"/>
      <c r="R14" s="173"/>
      <c r="S14" s="173"/>
      <c r="T14" s="173"/>
      <c r="U14" s="173"/>
      <c r="V14" s="173"/>
      <c r="W14" s="173"/>
      <c r="X14" s="173"/>
      <c r="Y14" s="173"/>
      <c r="Z14" s="173"/>
    </row>
    <row r="15" spans="1:26">
      <c r="A15" s="501" t="s">
        <v>31</v>
      </c>
      <c r="B15" s="501"/>
      <c r="C15" s="501">
        <v>161</v>
      </c>
      <c r="D15" s="505">
        <v>1.8</v>
      </c>
      <c r="E15" s="505"/>
      <c r="F15" s="501">
        <v>1910</v>
      </c>
      <c r="G15" s="505">
        <v>20.8</v>
      </c>
      <c r="H15" s="173"/>
      <c r="I15" s="173"/>
      <c r="J15" s="173"/>
      <c r="K15" s="173"/>
      <c r="L15" s="173"/>
      <c r="M15" s="173"/>
      <c r="N15" s="173"/>
      <c r="O15" s="173"/>
      <c r="P15" s="173"/>
      <c r="Q15" s="173"/>
      <c r="R15" s="173"/>
      <c r="S15" s="173"/>
      <c r="T15" s="173"/>
      <c r="U15" s="173"/>
      <c r="V15" s="173"/>
      <c r="W15" s="173"/>
      <c r="X15" s="173"/>
      <c r="Y15" s="173"/>
      <c r="Z15" s="173"/>
    </row>
    <row r="16" spans="1:26">
      <c r="A16" s="503" t="s">
        <v>35</v>
      </c>
      <c r="B16" s="503"/>
      <c r="C16" s="503">
        <v>672</v>
      </c>
      <c r="D16" s="504">
        <v>2.5</v>
      </c>
      <c r="E16" s="504"/>
      <c r="F16" s="503">
        <v>6314</v>
      </c>
      <c r="G16" s="504">
        <v>23.8</v>
      </c>
      <c r="H16" s="173"/>
      <c r="I16" s="173"/>
      <c r="J16" s="173"/>
      <c r="K16" s="173"/>
      <c r="L16" s="173"/>
      <c r="M16" s="173"/>
      <c r="N16" s="173"/>
      <c r="O16" s="173"/>
      <c r="P16" s="173"/>
      <c r="Q16" s="173"/>
      <c r="R16" s="173"/>
      <c r="S16" s="173"/>
      <c r="T16" s="173"/>
      <c r="U16" s="173"/>
      <c r="V16" s="173"/>
      <c r="W16" s="173"/>
      <c r="X16" s="173"/>
      <c r="Y16" s="173"/>
      <c r="Z16" s="173"/>
    </row>
    <row r="17" spans="1:7">
      <c r="A17" s="501" t="s">
        <v>28</v>
      </c>
      <c r="B17" s="501"/>
      <c r="C17" s="503">
        <v>1578</v>
      </c>
      <c r="D17" s="505">
        <v>2.8</v>
      </c>
      <c r="E17" s="505"/>
      <c r="F17" s="503">
        <v>9442</v>
      </c>
      <c r="G17" s="505">
        <v>16.899999999999999</v>
      </c>
    </row>
    <row r="18" spans="1:7">
      <c r="A18" s="501" t="s">
        <v>34</v>
      </c>
      <c r="B18" s="501"/>
      <c r="C18" s="503">
        <v>181</v>
      </c>
      <c r="D18" s="505">
        <v>2.9</v>
      </c>
      <c r="E18" s="505"/>
      <c r="F18" s="503">
        <v>919</v>
      </c>
      <c r="G18" s="505">
        <v>14.9</v>
      </c>
    </row>
    <row r="19" spans="1:7">
      <c r="A19" s="501" t="s">
        <v>36</v>
      </c>
      <c r="B19" s="501"/>
      <c r="C19" s="501">
        <v>2275</v>
      </c>
      <c r="D19" s="505">
        <v>3.3</v>
      </c>
      <c r="E19" s="505"/>
      <c r="F19" s="501">
        <v>11098</v>
      </c>
      <c r="G19" s="505">
        <v>16.100000000000001</v>
      </c>
    </row>
    <row r="20" spans="1:7">
      <c r="A20" s="503" t="s">
        <v>37</v>
      </c>
      <c r="B20" s="503"/>
      <c r="C20" s="503">
        <v>1842</v>
      </c>
      <c r="D20" s="504">
        <v>3.6</v>
      </c>
      <c r="E20" s="504"/>
      <c r="F20" s="503">
        <v>7720</v>
      </c>
      <c r="G20" s="504">
        <v>15.2</v>
      </c>
    </row>
    <row r="21" spans="1:7">
      <c r="A21" s="501" t="s">
        <v>29</v>
      </c>
      <c r="B21" s="501"/>
      <c r="C21" s="501">
        <v>1364</v>
      </c>
      <c r="D21" s="505">
        <v>3.7</v>
      </c>
      <c r="E21" s="505"/>
      <c r="F21" s="501">
        <v>5596</v>
      </c>
      <c r="G21" s="505">
        <v>15.1</v>
      </c>
    </row>
    <row r="22" spans="1:7">
      <c r="A22" s="501" t="s">
        <v>32</v>
      </c>
      <c r="B22" s="501"/>
      <c r="C22" s="501">
        <v>1924</v>
      </c>
      <c r="D22" s="505">
        <v>3.8</v>
      </c>
      <c r="E22" s="505"/>
      <c r="F22" s="501">
        <v>10576</v>
      </c>
      <c r="G22" s="505">
        <v>21</v>
      </c>
    </row>
    <row r="23" spans="1:7">
      <c r="A23" s="501" t="s">
        <v>33</v>
      </c>
      <c r="B23" s="501"/>
      <c r="C23" s="501">
        <v>3028</v>
      </c>
      <c r="D23" s="505">
        <v>3.8</v>
      </c>
      <c r="E23" s="505"/>
      <c r="F23" s="501">
        <v>12465</v>
      </c>
      <c r="G23" s="505">
        <v>15.6</v>
      </c>
    </row>
    <row r="24" spans="1:7">
      <c r="A24" s="501" t="s">
        <v>38</v>
      </c>
      <c r="B24" s="501"/>
      <c r="C24" s="501">
        <v>631</v>
      </c>
      <c r="D24" s="505">
        <v>4.2</v>
      </c>
      <c r="E24" s="505"/>
      <c r="F24" s="501">
        <v>4047</v>
      </c>
      <c r="G24" s="505">
        <v>27</v>
      </c>
    </row>
    <row r="26" spans="1:7">
      <c r="A26" s="257" t="s">
        <v>192</v>
      </c>
      <c r="B26" s="173"/>
      <c r="C26" s="173"/>
      <c r="D26" s="173"/>
      <c r="E26" s="173"/>
      <c r="F26" s="173"/>
    </row>
    <row r="27" spans="1:7">
      <c r="A27" s="257" t="s">
        <v>193</v>
      </c>
      <c r="B27" s="173"/>
      <c r="C27" s="173"/>
      <c r="D27" s="173"/>
      <c r="E27" s="173"/>
      <c r="F27" s="173"/>
    </row>
    <row r="28" spans="1:7">
      <c r="A28" s="257" t="s">
        <v>194</v>
      </c>
      <c r="B28" s="173"/>
      <c r="C28" s="173"/>
      <c r="D28" s="173"/>
      <c r="E28" s="173"/>
      <c r="F28" s="173"/>
    </row>
    <row r="29" spans="1:7">
      <c r="A29" s="257" t="s">
        <v>489</v>
      </c>
      <c r="B29" s="173"/>
      <c r="C29" s="173"/>
      <c r="D29" s="173"/>
      <c r="E29" s="173"/>
      <c r="F29" s="173"/>
    </row>
    <row r="30" spans="1:7">
      <c r="A30" s="257" t="s">
        <v>195</v>
      </c>
      <c r="B30" s="173"/>
      <c r="C30" s="173"/>
      <c r="D30" s="173"/>
      <c r="E30" s="173"/>
      <c r="F30" s="173"/>
    </row>
    <row r="31" spans="1:7">
      <c r="A31" s="204" t="s">
        <v>490</v>
      </c>
      <c r="B31" s="173"/>
      <c r="C31" s="173"/>
      <c r="D31" s="173"/>
      <c r="E31" s="173"/>
      <c r="F31" s="173"/>
    </row>
    <row r="32" spans="1:7">
      <c r="A32" s="257" t="s">
        <v>196</v>
      </c>
      <c r="B32" s="173"/>
      <c r="C32" s="173"/>
      <c r="D32" s="173"/>
      <c r="E32" s="173"/>
      <c r="F32" s="173"/>
    </row>
    <row r="34" spans="1:26" s="76" customFormat="1">
      <c r="A34" s="619" t="s">
        <v>336</v>
      </c>
      <c r="B34" s="619"/>
      <c r="C34" s="619"/>
      <c r="D34" s="619"/>
      <c r="E34" s="619"/>
      <c r="F34" s="619"/>
      <c r="G34" s="619"/>
      <c r="H34" s="619"/>
    </row>
    <row r="36" spans="1:26">
      <c r="A36" s="173"/>
      <c r="B36" s="173" t="s">
        <v>197</v>
      </c>
      <c r="C36" s="173" t="s">
        <v>198</v>
      </c>
      <c r="D36" s="173"/>
      <c r="E36" s="173"/>
      <c r="F36" s="173"/>
      <c r="G36" s="173"/>
      <c r="H36" s="173"/>
      <c r="I36" s="173"/>
      <c r="J36" s="173"/>
      <c r="K36" s="173"/>
      <c r="L36" s="173"/>
      <c r="M36" s="173"/>
      <c r="N36" s="173"/>
      <c r="O36" s="173"/>
      <c r="P36" s="173"/>
      <c r="Q36" s="173"/>
      <c r="R36" s="173"/>
      <c r="S36" s="173"/>
      <c r="T36" s="173"/>
      <c r="U36" s="173"/>
      <c r="V36" s="173"/>
      <c r="W36" s="173"/>
      <c r="X36" s="173"/>
      <c r="Y36" s="173"/>
      <c r="Z36" s="173"/>
    </row>
    <row r="38" spans="1:26">
      <c r="A38" s="173"/>
      <c r="B38" s="507" t="s">
        <v>199</v>
      </c>
      <c r="C38" s="507"/>
      <c r="D38" s="173"/>
      <c r="E38" s="173"/>
      <c r="F38" s="173"/>
      <c r="G38" s="173"/>
      <c r="H38" s="173"/>
      <c r="I38" s="173"/>
      <c r="J38" s="173"/>
      <c r="K38" s="173"/>
      <c r="L38" s="173"/>
      <c r="M38" s="173"/>
      <c r="N38" s="173"/>
      <c r="O38" s="173"/>
      <c r="P38" s="173"/>
      <c r="Q38" s="173"/>
      <c r="R38" s="173"/>
      <c r="S38" s="173"/>
      <c r="T38" s="173"/>
      <c r="U38" s="173"/>
      <c r="V38" s="173"/>
      <c r="W38" s="173"/>
      <c r="X38" s="173"/>
      <c r="Y38" s="173"/>
      <c r="Z38" s="173"/>
    </row>
    <row r="39" spans="1:26">
      <c r="A39" s="173"/>
      <c r="B39" s="507" t="s">
        <v>200</v>
      </c>
      <c r="C39" s="507">
        <v>1</v>
      </c>
      <c r="D39" s="173"/>
      <c r="E39" s="173"/>
      <c r="F39" s="173"/>
      <c r="G39" s="173"/>
      <c r="H39" s="173"/>
      <c r="I39" s="173"/>
      <c r="J39" s="173"/>
      <c r="K39" s="173"/>
      <c r="L39" s="173"/>
      <c r="M39" s="173"/>
      <c r="N39" s="173"/>
      <c r="O39" s="173"/>
      <c r="P39" s="173"/>
      <c r="Q39" s="173"/>
      <c r="R39" s="173"/>
      <c r="S39" s="173"/>
      <c r="T39" s="173"/>
      <c r="U39" s="173"/>
      <c r="V39" s="173"/>
      <c r="W39" s="173"/>
      <c r="X39" s="173"/>
      <c r="Y39" s="173"/>
      <c r="Z39" s="173"/>
    </row>
    <row r="40" spans="1:26">
      <c r="A40" s="173"/>
      <c r="B40" s="507" t="s">
        <v>201</v>
      </c>
      <c r="C40" s="507">
        <v>7</v>
      </c>
      <c r="D40" s="173"/>
      <c r="E40" s="173"/>
      <c r="F40" s="173"/>
      <c r="G40" s="173"/>
      <c r="H40" s="173"/>
      <c r="I40" s="173"/>
      <c r="J40" s="173"/>
      <c r="K40" s="173"/>
      <c r="L40" s="173"/>
      <c r="M40" s="173"/>
      <c r="N40" s="173"/>
      <c r="O40" s="173"/>
      <c r="P40" s="173"/>
      <c r="Q40" s="173"/>
      <c r="R40" s="173"/>
      <c r="S40" s="173"/>
      <c r="T40" s="173"/>
      <c r="U40" s="173"/>
      <c r="V40" s="173"/>
      <c r="W40" s="173"/>
      <c r="X40" s="173"/>
      <c r="Y40" s="173"/>
      <c r="Z40" s="173"/>
    </row>
    <row r="41" spans="1:26">
      <c r="A41" s="173"/>
      <c r="B41" s="507" t="s">
        <v>202</v>
      </c>
      <c r="C41" s="507">
        <v>2</v>
      </c>
      <c r="D41" s="173"/>
      <c r="E41" s="173"/>
      <c r="F41" s="173"/>
      <c r="G41" s="173"/>
      <c r="H41" s="173"/>
      <c r="I41" s="173"/>
      <c r="J41" s="173"/>
      <c r="K41" s="173"/>
      <c r="L41" s="173"/>
      <c r="M41" s="173"/>
      <c r="N41" s="173"/>
      <c r="O41" s="173"/>
      <c r="P41" s="173"/>
      <c r="Q41" s="173"/>
      <c r="R41" s="173"/>
      <c r="S41" s="173"/>
      <c r="T41" s="173"/>
      <c r="U41" s="173"/>
      <c r="V41" s="173"/>
      <c r="W41" s="173"/>
      <c r="X41" s="173"/>
      <c r="Y41" s="173"/>
      <c r="Z41" s="173"/>
    </row>
    <row r="42" spans="1:26">
      <c r="A42" s="173"/>
      <c r="B42" s="507" t="s">
        <v>203</v>
      </c>
      <c r="C42" s="507">
        <v>48</v>
      </c>
      <c r="D42" s="173"/>
      <c r="E42" s="173"/>
      <c r="F42" s="173"/>
      <c r="G42" s="173"/>
      <c r="H42" s="173"/>
      <c r="I42" s="173"/>
      <c r="J42" s="173"/>
      <c r="K42" s="173"/>
      <c r="L42" s="173"/>
      <c r="M42" s="173"/>
      <c r="N42" s="173"/>
      <c r="O42" s="173"/>
      <c r="P42" s="173"/>
      <c r="Q42" s="173"/>
      <c r="R42" s="173"/>
      <c r="S42" s="173"/>
      <c r="T42" s="173"/>
      <c r="U42" s="173"/>
      <c r="V42" s="173"/>
      <c r="W42" s="173"/>
      <c r="X42" s="173"/>
      <c r="Y42" s="173"/>
      <c r="Z42" s="173"/>
    </row>
    <row r="43" spans="1:26">
      <c r="B43" s="501"/>
      <c r="C43" s="501"/>
    </row>
    <row r="44" spans="1:26">
      <c r="A44" s="173"/>
      <c r="B44" s="507" t="s">
        <v>204</v>
      </c>
      <c r="C44" s="507"/>
      <c r="D44" s="173"/>
      <c r="E44" s="173"/>
      <c r="F44" s="173"/>
      <c r="G44" s="173"/>
      <c r="H44" s="173"/>
      <c r="I44" s="173"/>
      <c r="J44" s="173"/>
      <c r="K44" s="173"/>
      <c r="L44" s="173"/>
      <c r="M44" s="173"/>
      <c r="N44" s="173"/>
      <c r="O44" s="173"/>
      <c r="P44" s="173"/>
      <c r="Q44" s="173"/>
      <c r="R44" s="173"/>
      <c r="S44" s="173"/>
      <c r="T44" s="173"/>
      <c r="U44" s="173"/>
      <c r="V44" s="173"/>
      <c r="W44" s="173"/>
      <c r="X44" s="173"/>
      <c r="Y44" s="173"/>
      <c r="Z44" s="173"/>
    </row>
    <row r="45" spans="1:26">
      <c r="A45" s="173"/>
      <c r="B45" s="507" t="s">
        <v>205</v>
      </c>
      <c r="C45" s="507">
        <v>83</v>
      </c>
      <c r="D45" s="173"/>
      <c r="E45" s="173"/>
      <c r="F45" s="173"/>
      <c r="G45" s="173"/>
      <c r="H45" s="173"/>
      <c r="I45" s="173"/>
      <c r="J45" s="173"/>
      <c r="K45" s="173"/>
      <c r="L45" s="173"/>
      <c r="M45" s="173"/>
      <c r="N45" s="173"/>
      <c r="O45" s="173"/>
      <c r="P45" s="173"/>
      <c r="Q45" s="173"/>
      <c r="R45" s="173"/>
      <c r="S45" s="173"/>
      <c r="T45" s="173"/>
      <c r="U45" s="173"/>
      <c r="V45" s="173"/>
      <c r="W45" s="173"/>
      <c r="X45" s="173"/>
      <c r="Y45" s="173"/>
      <c r="Z45" s="173"/>
    </row>
    <row r="46" spans="1:26">
      <c r="A46" s="173"/>
      <c r="B46" s="507" t="s">
        <v>206</v>
      </c>
      <c r="C46" s="507">
        <v>352</v>
      </c>
      <c r="D46" s="173"/>
      <c r="E46" s="173"/>
      <c r="F46" s="173"/>
      <c r="G46" s="173"/>
      <c r="H46" s="173"/>
      <c r="I46" s="173"/>
      <c r="J46" s="173"/>
      <c r="K46" s="173"/>
      <c r="L46" s="173"/>
      <c r="M46" s="173"/>
      <c r="N46" s="173"/>
      <c r="O46" s="173"/>
      <c r="P46" s="173"/>
      <c r="Q46" s="173"/>
      <c r="R46" s="173"/>
      <c r="S46" s="173"/>
      <c r="T46" s="173"/>
      <c r="U46" s="173"/>
      <c r="V46" s="173"/>
      <c r="W46" s="173"/>
      <c r="X46" s="173"/>
      <c r="Y46" s="173"/>
      <c r="Z46" s="173"/>
    </row>
    <row r="47" spans="1:26">
      <c r="A47" s="173"/>
      <c r="B47" s="507" t="s">
        <v>207</v>
      </c>
      <c r="C47" s="507">
        <v>33</v>
      </c>
      <c r="D47" s="173"/>
      <c r="E47" s="173"/>
      <c r="F47" s="173"/>
      <c r="G47" s="173"/>
      <c r="H47" s="173"/>
      <c r="I47" s="173"/>
      <c r="J47" s="173"/>
      <c r="K47" s="173"/>
      <c r="L47" s="173"/>
      <c r="M47" s="173"/>
      <c r="N47" s="173"/>
      <c r="O47" s="173"/>
      <c r="P47" s="173"/>
      <c r="Q47" s="173"/>
      <c r="R47" s="173"/>
      <c r="S47" s="173"/>
      <c r="T47" s="173"/>
      <c r="U47" s="173"/>
      <c r="V47" s="173"/>
      <c r="W47" s="173"/>
      <c r="X47" s="173"/>
      <c r="Y47" s="173"/>
      <c r="Z47" s="173"/>
    </row>
    <row r="48" spans="1:26">
      <c r="A48" s="173"/>
      <c r="B48" s="173"/>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3"/>
    </row>
    <row r="49" spans="1:26" s="173" customFormat="1"/>
    <row r="50" spans="1:26" s="173" customFormat="1">
      <c r="A50" s="257" t="s">
        <v>383</v>
      </c>
    </row>
    <row r="51" spans="1:26" s="173" customFormat="1">
      <c r="A51" s="257" t="s">
        <v>193</v>
      </c>
    </row>
    <row r="52" spans="1:26" s="173" customFormat="1">
      <c r="A52" s="257" t="s">
        <v>194</v>
      </c>
    </row>
    <row r="53" spans="1:26" s="173" customFormat="1">
      <c r="A53" s="257" t="s">
        <v>489</v>
      </c>
    </row>
    <row r="54" spans="1:26" s="173" customFormat="1">
      <c r="A54" s="257" t="s">
        <v>195</v>
      </c>
    </row>
    <row r="55" spans="1:26" s="173" customFormat="1">
      <c r="A55" s="204" t="s">
        <v>490</v>
      </c>
    </row>
    <row r="56" spans="1:26" s="173" customFormat="1">
      <c r="A56" s="257" t="s">
        <v>196</v>
      </c>
    </row>
    <row r="58" spans="1:26" s="76" customFormat="1">
      <c r="A58" s="619" t="s">
        <v>208</v>
      </c>
      <c r="B58" s="619"/>
      <c r="C58" s="619"/>
      <c r="D58" s="619"/>
      <c r="E58" s="619"/>
      <c r="F58" s="619"/>
      <c r="G58" s="619"/>
      <c r="H58" s="619"/>
    </row>
    <row r="60" spans="1:26" ht="39">
      <c r="A60" s="173"/>
      <c r="B60" s="507"/>
      <c r="C60" s="97" t="s">
        <v>209</v>
      </c>
      <c r="D60" s="468" t="s">
        <v>70</v>
      </c>
      <c r="E60" s="468" t="s">
        <v>357</v>
      </c>
      <c r="F60" s="52"/>
      <c r="G60" s="52"/>
      <c r="H60" s="52"/>
      <c r="I60" s="52"/>
      <c r="J60" s="52"/>
      <c r="K60" s="52"/>
      <c r="L60" s="52"/>
      <c r="M60" s="52"/>
      <c r="N60" s="173"/>
      <c r="O60" s="173"/>
      <c r="P60" s="173"/>
      <c r="Q60" s="52"/>
      <c r="R60" s="52"/>
      <c r="S60" s="52"/>
      <c r="T60" s="52"/>
      <c r="U60" s="52"/>
      <c r="V60" s="52"/>
      <c r="W60" s="52"/>
      <c r="X60" s="52"/>
      <c r="Y60" s="52"/>
      <c r="Z60" s="52"/>
    </row>
    <row r="61" spans="1:26" ht="14.25" customHeight="1">
      <c r="A61" s="53"/>
      <c r="B61" s="446" t="s">
        <v>30</v>
      </c>
      <c r="C61" s="446">
        <v>5</v>
      </c>
      <c r="D61" s="446"/>
      <c r="E61" s="446">
        <v>10</v>
      </c>
      <c r="F61" s="55"/>
      <c r="G61" s="55"/>
      <c r="H61" s="55"/>
      <c r="I61" s="55"/>
      <c r="J61" s="55"/>
      <c r="K61" s="55"/>
      <c r="L61" s="55"/>
      <c r="M61" s="55"/>
      <c r="N61" s="173"/>
      <c r="O61" s="173"/>
      <c r="P61" s="173"/>
      <c r="Q61" s="52"/>
      <c r="R61" s="52"/>
      <c r="S61" s="52"/>
      <c r="T61" s="52"/>
      <c r="U61" s="52"/>
      <c r="V61" s="52"/>
      <c r="W61" s="52"/>
      <c r="X61" s="52"/>
      <c r="Y61" s="52"/>
      <c r="Z61" s="52"/>
    </row>
    <row r="62" spans="1:26">
      <c r="A62" s="87"/>
      <c r="B62" s="56" t="s">
        <v>18</v>
      </c>
      <c r="D62" s="56">
        <v>6</v>
      </c>
      <c r="E62" s="56">
        <v>10</v>
      </c>
      <c r="F62" s="55"/>
      <c r="G62" s="55"/>
      <c r="H62" s="55"/>
      <c r="I62" s="55"/>
      <c r="J62" s="55"/>
      <c r="K62" s="55"/>
      <c r="L62" s="55"/>
      <c r="M62" s="55"/>
      <c r="N62" s="173"/>
      <c r="O62" s="47"/>
      <c r="P62" s="55"/>
      <c r="Q62" s="55"/>
      <c r="R62" s="55"/>
      <c r="S62" s="55"/>
      <c r="T62" s="55"/>
      <c r="U62" s="55"/>
      <c r="V62" s="55"/>
      <c r="W62" s="55"/>
      <c r="X62" s="55"/>
      <c r="Y62" s="55"/>
      <c r="Z62" s="55"/>
    </row>
    <row r="63" spans="1:26">
      <c r="A63" s="87"/>
      <c r="B63" s="446" t="s">
        <v>20</v>
      </c>
      <c r="C63" s="446">
        <v>6</v>
      </c>
      <c r="D63" s="446"/>
      <c r="E63" s="446">
        <v>10</v>
      </c>
      <c r="F63" s="55"/>
      <c r="G63" s="55"/>
      <c r="H63" s="55"/>
      <c r="I63" s="55"/>
      <c r="J63" s="55"/>
      <c r="K63" s="55"/>
      <c r="L63" s="55"/>
      <c r="M63" s="55"/>
      <c r="N63" s="173"/>
      <c r="O63" s="55"/>
      <c r="P63" s="55"/>
      <c r="Q63" s="55"/>
      <c r="R63" s="55"/>
      <c r="S63" s="55"/>
      <c r="T63" s="55"/>
      <c r="U63" s="55"/>
      <c r="V63" s="55"/>
      <c r="W63" s="55"/>
      <c r="X63" s="55"/>
      <c r="Y63" s="55"/>
      <c r="Z63" s="55"/>
    </row>
    <row r="64" spans="1:26">
      <c r="A64" s="87"/>
      <c r="B64" s="446" t="s">
        <v>28</v>
      </c>
      <c r="C64" s="446">
        <v>6</v>
      </c>
      <c r="D64" s="54"/>
      <c r="E64" s="446">
        <v>10</v>
      </c>
      <c r="F64" s="54"/>
      <c r="G64" s="54"/>
      <c r="H64" s="54"/>
      <c r="I64" s="54"/>
      <c r="J64" s="54"/>
      <c r="K64" s="54"/>
      <c r="L64" s="54"/>
      <c r="M64" s="54"/>
      <c r="N64" s="173"/>
      <c r="O64" s="55"/>
      <c r="P64" s="55"/>
      <c r="Q64" s="55"/>
      <c r="R64" s="55"/>
      <c r="S64" s="55"/>
      <c r="T64" s="55"/>
      <c r="U64" s="55"/>
      <c r="V64" s="55"/>
      <c r="W64" s="55"/>
      <c r="X64" s="55"/>
      <c r="Y64" s="55"/>
      <c r="Z64" s="55"/>
    </row>
    <row r="65" spans="1:26">
      <c r="A65" s="87"/>
      <c r="B65" s="446" t="s">
        <v>27</v>
      </c>
      <c r="C65" s="446">
        <v>6</v>
      </c>
      <c r="D65" s="446"/>
      <c r="E65" s="446">
        <v>10</v>
      </c>
      <c r="F65" s="55"/>
      <c r="G65" s="55"/>
      <c r="H65" s="55"/>
      <c r="I65" s="55"/>
      <c r="J65" s="55"/>
      <c r="K65" s="55"/>
      <c r="L65" s="55"/>
      <c r="M65" s="55"/>
      <c r="N65" s="173"/>
      <c r="O65" s="55"/>
      <c r="P65" s="55"/>
      <c r="Q65" s="55"/>
      <c r="R65" s="55"/>
      <c r="S65" s="55"/>
      <c r="T65" s="55"/>
      <c r="U65" s="55"/>
      <c r="V65" s="55"/>
      <c r="W65" s="55"/>
      <c r="X65" s="55"/>
      <c r="Y65" s="55"/>
      <c r="Z65" s="55"/>
    </row>
    <row r="66" spans="1:26">
      <c r="A66" s="87"/>
      <c r="B66" s="446" t="s">
        <v>25</v>
      </c>
      <c r="C66" s="446">
        <v>7</v>
      </c>
      <c r="D66" s="446"/>
      <c r="E66" s="446">
        <v>10</v>
      </c>
      <c r="F66" s="54"/>
      <c r="G66" s="54"/>
      <c r="H66" s="55"/>
      <c r="I66" s="55"/>
      <c r="J66" s="55"/>
      <c r="K66" s="55"/>
      <c r="L66" s="55"/>
      <c r="M66" s="55"/>
      <c r="N66" s="173"/>
      <c r="O66" s="55"/>
      <c r="P66" s="55"/>
      <c r="Q66" s="55"/>
      <c r="R66" s="55"/>
      <c r="S66" s="55"/>
      <c r="T66" s="55"/>
      <c r="U66" s="55"/>
      <c r="V66" s="55"/>
      <c r="W66" s="55"/>
      <c r="X66" s="55"/>
      <c r="Y66" s="55"/>
      <c r="Z66" s="55"/>
    </row>
    <row r="67" spans="1:26">
      <c r="A67" s="87"/>
      <c r="B67" s="446" t="s">
        <v>19</v>
      </c>
      <c r="C67" s="446">
        <v>7</v>
      </c>
      <c r="D67" s="54"/>
      <c r="E67" s="446">
        <v>10</v>
      </c>
      <c r="F67" s="54"/>
      <c r="G67" s="54"/>
      <c r="H67" s="54"/>
      <c r="I67" s="54"/>
      <c r="J67" s="54"/>
      <c r="K67" s="54"/>
      <c r="L67" s="54"/>
      <c r="M67" s="54"/>
      <c r="N67" s="173"/>
      <c r="O67" s="55"/>
      <c r="P67" s="55"/>
      <c r="Q67" s="55"/>
      <c r="R67" s="55"/>
      <c r="S67" s="55"/>
      <c r="T67" s="55"/>
      <c r="U67" s="55"/>
      <c r="V67" s="55"/>
      <c r="W67" s="55"/>
      <c r="X67" s="55"/>
      <c r="Y67" s="55"/>
      <c r="Z67" s="55"/>
    </row>
    <row r="68" spans="1:26">
      <c r="A68" s="87"/>
      <c r="B68" s="446" t="s">
        <v>23</v>
      </c>
      <c r="C68" s="446">
        <v>8</v>
      </c>
      <c r="D68" s="446"/>
      <c r="E68" s="446">
        <v>10</v>
      </c>
      <c r="F68" s="54"/>
      <c r="G68" s="54"/>
      <c r="H68" s="54"/>
      <c r="I68" s="54"/>
      <c r="J68" s="55"/>
      <c r="K68" s="55"/>
      <c r="L68" s="55"/>
      <c r="M68" s="55"/>
      <c r="N68" s="173"/>
      <c r="O68" s="55"/>
      <c r="P68" s="55"/>
      <c r="Q68" s="55"/>
      <c r="R68" s="55"/>
      <c r="S68" s="55"/>
      <c r="T68" s="55"/>
      <c r="U68" s="55"/>
      <c r="V68" s="55"/>
      <c r="W68" s="55"/>
      <c r="X68" s="55"/>
      <c r="Y68" s="55"/>
      <c r="Z68" s="55"/>
    </row>
    <row r="69" spans="1:26">
      <c r="A69" s="87"/>
      <c r="B69" s="446" t="s">
        <v>21</v>
      </c>
      <c r="C69" s="446">
        <v>8</v>
      </c>
      <c r="D69" s="54"/>
      <c r="E69" s="446">
        <v>10</v>
      </c>
      <c r="F69" s="54"/>
      <c r="G69" s="54"/>
      <c r="H69" s="54"/>
      <c r="I69" s="54"/>
      <c r="J69" s="54"/>
      <c r="K69" s="54"/>
      <c r="L69" s="54"/>
      <c r="M69" s="54"/>
      <c r="N69" s="173"/>
      <c r="O69" s="55"/>
      <c r="P69" s="55"/>
      <c r="Q69" s="55"/>
      <c r="R69" s="55"/>
      <c r="S69" s="55"/>
      <c r="T69" s="55"/>
      <c r="U69" s="55"/>
      <c r="V69" s="55"/>
      <c r="W69" s="55"/>
      <c r="X69" s="55"/>
      <c r="Y69" s="55"/>
      <c r="Z69" s="55"/>
    </row>
    <row r="70" spans="1:26">
      <c r="A70" s="87"/>
      <c r="B70" s="446" t="s">
        <v>26</v>
      </c>
      <c r="C70" s="446">
        <v>9</v>
      </c>
      <c r="D70" s="446"/>
      <c r="E70" s="446">
        <v>10</v>
      </c>
      <c r="F70" s="55"/>
      <c r="G70" s="55"/>
      <c r="H70" s="55"/>
      <c r="I70" s="55"/>
      <c r="J70" s="55"/>
      <c r="K70" s="55"/>
      <c r="L70" s="55"/>
      <c r="M70" s="55"/>
      <c r="N70" s="173"/>
      <c r="O70" s="55"/>
      <c r="P70" s="55"/>
      <c r="Q70" s="55"/>
      <c r="R70" s="55"/>
      <c r="S70" s="55"/>
      <c r="T70" s="55"/>
      <c r="U70" s="55"/>
      <c r="V70" s="55"/>
      <c r="W70" s="55"/>
      <c r="X70" s="55"/>
      <c r="Y70" s="55"/>
      <c r="Z70" s="55"/>
    </row>
    <row r="71" spans="1:26">
      <c r="A71" s="87"/>
      <c r="B71" s="446" t="s">
        <v>36</v>
      </c>
      <c r="C71" s="446">
        <v>9</v>
      </c>
      <c r="D71" s="54"/>
      <c r="E71" s="446">
        <v>10</v>
      </c>
      <c r="F71" s="54"/>
      <c r="G71" s="54"/>
      <c r="H71" s="54"/>
      <c r="I71" s="54"/>
      <c r="J71" s="54"/>
      <c r="K71" s="54"/>
      <c r="L71" s="54"/>
      <c r="M71" s="54"/>
      <c r="N71" s="173"/>
      <c r="O71" s="55"/>
      <c r="P71" s="55"/>
      <c r="Q71" s="55"/>
      <c r="R71" s="55"/>
      <c r="S71" s="55"/>
      <c r="T71" s="55"/>
      <c r="U71" s="55"/>
      <c r="V71" s="55"/>
      <c r="W71" s="55"/>
      <c r="X71" s="55"/>
      <c r="Y71" s="55"/>
      <c r="Z71" s="55"/>
    </row>
    <row r="72" spans="1:26">
      <c r="A72" s="87"/>
      <c r="B72" s="446" t="s">
        <v>22</v>
      </c>
      <c r="C72" s="446">
        <v>10</v>
      </c>
      <c r="D72" s="54"/>
      <c r="E72" s="446">
        <v>10</v>
      </c>
      <c r="F72" s="54"/>
      <c r="G72" s="54"/>
      <c r="H72" s="54"/>
      <c r="I72" s="54"/>
      <c r="J72" s="54"/>
      <c r="K72" s="54"/>
      <c r="L72" s="54"/>
      <c r="M72" s="54"/>
      <c r="N72" s="173"/>
      <c r="O72" s="55"/>
      <c r="P72" s="55"/>
      <c r="Q72" s="55"/>
      <c r="R72" s="55"/>
      <c r="S72" s="55"/>
      <c r="T72" s="55"/>
      <c r="U72" s="55"/>
      <c r="V72" s="55"/>
      <c r="W72" s="55"/>
      <c r="X72" s="55"/>
      <c r="Y72" s="55"/>
      <c r="Z72" s="55"/>
    </row>
    <row r="73" spans="1:26">
      <c r="A73" s="87"/>
      <c r="B73" s="446" t="s">
        <v>33</v>
      </c>
      <c r="C73" s="446">
        <v>10</v>
      </c>
      <c r="D73" s="54"/>
      <c r="E73" s="446">
        <v>10</v>
      </c>
      <c r="F73" s="54"/>
      <c r="G73" s="54"/>
      <c r="H73" s="54"/>
      <c r="I73" s="54"/>
      <c r="J73" s="54"/>
      <c r="K73" s="54"/>
      <c r="L73" s="54"/>
      <c r="M73" s="54"/>
      <c r="N73" s="173"/>
      <c r="O73" s="55"/>
      <c r="P73" s="55"/>
      <c r="Q73" s="55"/>
      <c r="R73" s="55"/>
      <c r="S73" s="55"/>
      <c r="T73" s="55"/>
      <c r="U73" s="55"/>
      <c r="V73" s="55"/>
      <c r="W73" s="55"/>
      <c r="X73" s="55"/>
      <c r="Y73" s="55"/>
      <c r="Z73" s="55"/>
    </row>
    <row r="74" spans="1:26">
      <c r="A74" s="87"/>
      <c r="B74" s="446" t="s">
        <v>24</v>
      </c>
      <c r="C74" s="446">
        <v>12</v>
      </c>
      <c r="D74" s="446"/>
      <c r="E74" s="446">
        <v>10</v>
      </c>
      <c r="F74" s="54"/>
      <c r="G74" s="54"/>
      <c r="H74" s="54"/>
      <c r="I74" s="54"/>
      <c r="J74" s="55"/>
      <c r="K74" s="55"/>
      <c r="L74" s="55"/>
      <c r="M74" s="55"/>
      <c r="N74" s="173"/>
      <c r="O74" s="55"/>
      <c r="P74" s="55"/>
      <c r="Q74" s="55"/>
      <c r="R74" s="55"/>
      <c r="S74" s="55"/>
      <c r="T74" s="55"/>
      <c r="U74" s="55"/>
      <c r="V74" s="55"/>
      <c r="W74" s="55"/>
      <c r="X74" s="55"/>
      <c r="Y74" s="55"/>
      <c r="Z74" s="55"/>
    </row>
    <row r="75" spans="1:26">
      <c r="A75" s="87"/>
      <c r="B75" s="47" t="s">
        <v>35</v>
      </c>
      <c r="C75" s="446">
        <v>12</v>
      </c>
      <c r="D75" s="507"/>
      <c r="E75" s="446">
        <v>10</v>
      </c>
      <c r="F75" s="54"/>
      <c r="G75" s="54"/>
      <c r="H75" s="54"/>
      <c r="I75" s="54"/>
      <c r="J75" s="54"/>
      <c r="K75" s="55"/>
      <c r="L75" s="55"/>
      <c r="M75" s="55"/>
      <c r="N75" s="173"/>
      <c r="O75" s="55"/>
      <c r="P75" s="55"/>
      <c r="Q75" s="55"/>
      <c r="R75" s="55"/>
      <c r="S75" s="55"/>
      <c r="T75" s="55"/>
      <c r="U75" s="55"/>
      <c r="V75" s="55"/>
      <c r="W75" s="55"/>
      <c r="X75" s="55"/>
      <c r="Y75" s="55"/>
      <c r="Z75" s="55"/>
    </row>
    <row r="76" spans="1:26">
      <c r="A76" s="87"/>
      <c r="B76" s="446" t="s">
        <v>29</v>
      </c>
      <c r="C76" s="446">
        <v>15</v>
      </c>
      <c r="D76" s="57"/>
      <c r="E76" s="446">
        <v>10</v>
      </c>
      <c r="F76" s="57"/>
      <c r="G76" s="57"/>
      <c r="H76" s="57"/>
      <c r="I76" s="57"/>
      <c r="J76" s="57"/>
      <c r="K76" s="57"/>
      <c r="L76" s="57"/>
      <c r="M76" s="57"/>
      <c r="N76" s="173"/>
      <c r="O76" s="55"/>
      <c r="P76" s="55"/>
      <c r="Q76" s="55"/>
      <c r="R76" s="55"/>
      <c r="S76" s="55"/>
      <c r="T76" s="55"/>
      <c r="U76" s="55"/>
      <c r="V76" s="55"/>
      <c r="W76" s="55"/>
      <c r="X76" s="55"/>
      <c r="Y76" s="55"/>
      <c r="Z76" s="55"/>
    </row>
    <row r="77" spans="1:26">
      <c r="A77" s="87"/>
      <c r="B77" s="446" t="s">
        <v>37</v>
      </c>
      <c r="C77" s="446">
        <v>15</v>
      </c>
      <c r="D77" s="446"/>
      <c r="E77" s="446">
        <v>10</v>
      </c>
      <c r="F77" s="55"/>
      <c r="G77" s="55"/>
      <c r="H77" s="55"/>
      <c r="I77" s="55"/>
      <c r="J77" s="55"/>
      <c r="K77" s="55"/>
      <c r="L77" s="55"/>
      <c r="M77" s="55"/>
      <c r="N77" s="173"/>
      <c r="O77" s="56"/>
      <c r="P77" s="56"/>
      <c r="Q77" s="56"/>
      <c r="R77" s="56"/>
      <c r="S77" s="56"/>
      <c r="T77" s="56"/>
      <c r="U77" s="56"/>
      <c r="V77" s="56"/>
      <c r="W77" s="56"/>
      <c r="X77" s="56"/>
      <c r="Y77" s="56"/>
      <c r="Z77" s="56"/>
    </row>
    <row r="78" spans="1:26">
      <c r="A78" s="87"/>
      <c r="B78" s="446" t="s">
        <v>38</v>
      </c>
      <c r="C78" s="446">
        <v>16</v>
      </c>
      <c r="D78" s="446"/>
      <c r="E78" s="446">
        <v>10</v>
      </c>
      <c r="F78" s="54"/>
      <c r="G78" s="54"/>
      <c r="H78" s="54"/>
      <c r="I78" s="55"/>
      <c r="J78" s="55"/>
      <c r="K78" s="55"/>
      <c r="L78" s="55"/>
      <c r="M78" s="55"/>
      <c r="N78" s="173"/>
      <c r="O78" s="55"/>
      <c r="P78" s="55"/>
      <c r="Q78" s="55"/>
      <c r="R78" s="55"/>
      <c r="S78" s="55"/>
      <c r="T78" s="55"/>
      <c r="U78" s="55"/>
      <c r="V78" s="55"/>
      <c r="W78" s="55"/>
      <c r="X78" s="55"/>
      <c r="Y78" s="55"/>
      <c r="Z78" s="55"/>
    </row>
    <row r="79" spans="1:26">
      <c r="A79" s="87"/>
      <c r="B79" s="446" t="s">
        <v>34</v>
      </c>
      <c r="C79" s="446">
        <v>17</v>
      </c>
      <c r="D79" s="446"/>
      <c r="E79" s="446">
        <v>10</v>
      </c>
      <c r="F79" s="55"/>
      <c r="G79" s="55"/>
      <c r="H79" s="55"/>
      <c r="I79" s="55"/>
      <c r="J79" s="55"/>
      <c r="K79" s="55"/>
      <c r="L79" s="55"/>
      <c r="M79" s="55"/>
      <c r="N79" s="173"/>
      <c r="O79" s="55"/>
      <c r="P79" s="55"/>
      <c r="Q79" s="55"/>
      <c r="R79" s="55"/>
      <c r="S79" s="55"/>
      <c r="T79" s="55"/>
      <c r="U79" s="55"/>
      <c r="V79" s="55"/>
      <c r="W79" s="55"/>
      <c r="X79" s="55"/>
      <c r="Y79" s="55"/>
      <c r="Z79" s="55"/>
    </row>
    <row r="80" spans="1:26">
      <c r="A80" s="87"/>
      <c r="B80" s="446" t="s">
        <v>32</v>
      </c>
      <c r="C80" s="446">
        <v>24</v>
      </c>
      <c r="D80" s="446"/>
      <c r="E80" s="446">
        <v>10</v>
      </c>
      <c r="F80" s="54"/>
      <c r="G80" s="54"/>
      <c r="H80" s="54"/>
      <c r="I80" s="54"/>
      <c r="J80" s="54"/>
      <c r="K80" s="54"/>
      <c r="L80" s="54"/>
      <c r="M80" s="55"/>
      <c r="N80" s="173"/>
      <c r="O80" s="55"/>
      <c r="P80" s="55"/>
      <c r="Q80" s="55"/>
      <c r="R80" s="55"/>
      <c r="S80" s="55"/>
      <c r="T80" s="55"/>
      <c r="U80" s="55"/>
      <c r="V80" s="55"/>
      <c r="W80" s="55"/>
      <c r="X80" s="55"/>
      <c r="Y80" s="55"/>
      <c r="Z80" s="55"/>
    </row>
    <row r="81" spans="1:26">
      <c r="A81" s="87"/>
      <c r="B81" s="446" t="s">
        <v>31</v>
      </c>
      <c r="C81" s="446">
        <v>31</v>
      </c>
      <c r="D81" s="446"/>
      <c r="E81" s="446">
        <v>10</v>
      </c>
      <c r="F81" s="55"/>
      <c r="G81" s="55"/>
      <c r="H81" s="55"/>
      <c r="I81" s="55"/>
      <c r="J81" s="55"/>
      <c r="K81" s="55"/>
      <c r="L81" s="55"/>
      <c r="M81" s="55"/>
      <c r="N81" s="173"/>
      <c r="O81" s="55"/>
      <c r="P81" s="55"/>
      <c r="Q81" s="55"/>
      <c r="R81" s="55"/>
      <c r="S81" s="55"/>
      <c r="T81" s="55"/>
      <c r="U81" s="55"/>
      <c r="V81" s="55"/>
      <c r="W81" s="55"/>
      <c r="X81" s="55"/>
      <c r="Y81" s="55"/>
      <c r="Z81" s="55"/>
    </row>
    <row r="82" spans="1:26">
      <c r="A82" s="87"/>
      <c r="B82" s="346" t="s">
        <v>53</v>
      </c>
      <c r="C82" s="346">
        <v>10</v>
      </c>
      <c r="D82" s="446"/>
      <c r="E82" s="446"/>
      <c r="F82" s="55"/>
      <c r="G82" s="55"/>
      <c r="H82" s="55"/>
      <c r="I82" s="55"/>
      <c r="J82" s="55"/>
      <c r="K82" s="55"/>
      <c r="L82" s="55"/>
      <c r="M82" s="55"/>
      <c r="N82" s="173"/>
      <c r="O82" s="55"/>
      <c r="P82" s="55"/>
      <c r="Q82" s="55"/>
      <c r="R82" s="55"/>
      <c r="S82" s="55"/>
      <c r="T82" s="55"/>
      <c r="U82" s="55"/>
      <c r="V82" s="55"/>
      <c r="W82" s="55"/>
      <c r="X82" s="55"/>
      <c r="Y82" s="55"/>
      <c r="Z82" s="55"/>
    </row>
    <row r="83" spans="1:26">
      <c r="A83" s="173"/>
      <c r="B83" s="173"/>
      <c r="C83" s="173"/>
      <c r="D83" s="173"/>
      <c r="E83" s="173"/>
      <c r="F83" s="173"/>
      <c r="G83" s="173"/>
      <c r="H83" s="173"/>
      <c r="I83" s="173"/>
      <c r="J83" s="173"/>
      <c r="K83" s="173"/>
      <c r="L83" s="173"/>
      <c r="M83" s="173"/>
      <c r="N83" s="173"/>
      <c r="O83" s="55"/>
      <c r="P83" s="55"/>
      <c r="Q83" s="55"/>
      <c r="R83" s="55"/>
      <c r="S83" s="55"/>
      <c r="T83" s="55"/>
      <c r="U83" s="55"/>
      <c r="V83" s="55"/>
      <c r="W83" s="55"/>
      <c r="X83" s="55"/>
      <c r="Y83" s="55"/>
      <c r="Z83" s="55"/>
    </row>
    <row r="84" spans="1:26" ht="15" customHeight="1">
      <c r="A84" s="620" t="s">
        <v>491</v>
      </c>
      <c r="B84" s="620"/>
      <c r="C84" s="620"/>
      <c r="D84" s="620"/>
      <c r="E84" s="620"/>
      <c r="F84" s="620"/>
      <c r="G84" s="620"/>
      <c r="H84" s="173"/>
      <c r="I84" s="173"/>
      <c r="J84" s="173"/>
      <c r="K84" s="173"/>
      <c r="L84" s="173"/>
      <c r="M84" s="173"/>
      <c r="N84" s="173"/>
      <c r="O84" s="173"/>
      <c r="P84" s="173"/>
      <c r="Q84" s="173"/>
      <c r="R84" s="173"/>
      <c r="S84" s="173"/>
      <c r="T84" s="173"/>
      <c r="U84" s="173"/>
      <c r="V84" s="173"/>
      <c r="W84" s="173"/>
      <c r="X84" s="173"/>
      <c r="Y84" s="173"/>
      <c r="Z84" s="173"/>
    </row>
    <row r="85" spans="1:26" ht="36" customHeight="1">
      <c r="A85" s="620" t="s">
        <v>492</v>
      </c>
      <c r="B85" s="620"/>
      <c r="C85" s="620"/>
      <c r="D85" s="620"/>
      <c r="E85" s="620"/>
      <c r="F85" s="620"/>
      <c r="G85" s="620"/>
      <c r="H85" s="173"/>
      <c r="I85" s="173"/>
      <c r="J85" s="173"/>
      <c r="K85" s="173"/>
      <c r="L85" s="173"/>
      <c r="M85" s="173"/>
      <c r="N85" s="173"/>
      <c r="O85" s="173"/>
      <c r="P85" s="173"/>
      <c r="Q85" s="173"/>
      <c r="R85" s="173"/>
      <c r="S85" s="173"/>
      <c r="T85" s="173"/>
      <c r="U85" s="173"/>
      <c r="V85" s="173"/>
      <c r="W85" s="173"/>
      <c r="X85" s="173"/>
      <c r="Y85" s="173"/>
      <c r="Z85" s="173"/>
    </row>
    <row r="86" spans="1:26">
      <c r="A86" s="195"/>
      <c r="B86" s="195"/>
      <c r="C86" s="195"/>
      <c r="D86" s="195"/>
      <c r="E86" s="195"/>
      <c r="F86" s="195"/>
      <c r="G86" s="195"/>
      <c r="H86" s="173"/>
      <c r="I86" s="173"/>
      <c r="J86" s="173"/>
      <c r="K86" s="173"/>
      <c r="L86" s="173"/>
      <c r="M86" s="173"/>
      <c r="N86" s="173"/>
      <c r="O86" s="173"/>
      <c r="P86" s="173"/>
      <c r="Q86" s="173"/>
      <c r="R86" s="173"/>
      <c r="S86" s="173"/>
      <c r="T86" s="173"/>
      <c r="U86" s="173"/>
      <c r="V86" s="173"/>
      <c r="W86" s="173"/>
      <c r="X86" s="173"/>
      <c r="Y86" s="173"/>
      <c r="Z86" s="173"/>
    </row>
    <row r="87" spans="1:26" s="76" customFormat="1">
      <c r="A87" s="619" t="s">
        <v>319</v>
      </c>
      <c r="B87" s="619"/>
      <c r="C87" s="619"/>
      <c r="D87" s="619"/>
      <c r="E87" s="619"/>
      <c r="F87" s="619"/>
      <c r="G87" s="619"/>
      <c r="H87" s="619"/>
      <c r="I87" s="619"/>
    </row>
    <row r="88" spans="1:26">
      <c r="A88" s="173"/>
      <c r="B88" s="173"/>
      <c r="C88" s="173"/>
      <c r="D88" s="173"/>
      <c r="E88" s="173"/>
      <c r="F88" s="173"/>
      <c r="G88" s="173"/>
      <c r="H88" s="173"/>
      <c r="I88" s="173"/>
      <c r="J88" s="6"/>
      <c r="K88" s="6"/>
      <c r="L88" s="7"/>
      <c r="M88" s="7"/>
      <c r="N88" s="7"/>
      <c r="O88" s="7"/>
      <c r="P88" s="6"/>
      <c r="Q88" s="6"/>
      <c r="R88" s="6"/>
      <c r="S88" s="6"/>
      <c r="T88" s="6"/>
      <c r="U88" s="173"/>
      <c r="V88" s="173"/>
      <c r="W88" s="173"/>
      <c r="X88" s="173"/>
      <c r="Y88" s="173"/>
      <c r="Z88" s="173"/>
    </row>
    <row r="89" spans="1:26" ht="24">
      <c r="A89" s="173"/>
      <c r="B89" s="1"/>
      <c r="C89" s="337" t="s">
        <v>287</v>
      </c>
      <c r="D89" s="337" t="s">
        <v>53</v>
      </c>
      <c r="E89" s="27"/>
      <c r="F89" s="1"/>
      <c r="G89" s="173"/>
      <c r="H89" s="173"/>
      <c r="I89" s="173"/>
      <c r="J89" s="173"/>
      <c r="K89" s="173"/>
      <c r="L89" s="13"/>
      <c r="M89" s="13"/>
      <c r="N89" s="13"/>
      <c r="O89" s="13"/>
      <c r="P89" s="173"/>
      <c r="Q89" s="173"/>
      <c r="R89" s="173"/>
      <c r="S89" s="173"/>
      <c r="T89" s="173"/>
      <c r="U89" s="173"/>
      <c r="V89" s="173"/>
      <c r="W89" s="173"/>
      <c r="X89" s="173"/>
      <c r="Y89" s="173"/>
      <c r="Z89" s="173"/>
    </row>
    <row r="90" spans="1:26">
      <c r="A90" s="173"/>
      <c r="B90" s="496">
        <v>2012</v>
      </c>
      <c r="C90" s="448">
        <v>11</v>
      </c>
      <c r="D90" s="59">
        <v>15</v>
      </c>
      <c r="E90" s="56"/>
      <c r="F90" s="56"/>
      <c r="G90" s="56"/>
      <c r="H90" s="173"/>
      <c r="I90" s="173"/>
      <c r="J90" s="173"/>
      <c r="K90" s="173"/>
      <c r="L90" s="13"/>
      <c r="M90" s="13"/>
      <c r="N90" s="13"/>
      <c r="O90" s="13"/>
      <c r="P90" s="173"/>
      <c r="Q90" s="173"/>
      <c r="R90" s="173"/>
      <c r="S90" s="173"/>
      <c r="T90" s="173"/>
      <c r="U90" s="173"/>
      <c r="V90" s="173"/>
      <c r="W90" s="173"/>
      <c r="X90" s="173"/>
      <c r="Y90" s="173"/>
      <c r="Z90" s="173"/>
    </row>
    <row r="91" spans="1:26">
      <c r="A91" s="173"/>
      <c r="B91" s="496">
        <v>2013</v>
      </c>
      <c r="C91" s="448">
        <v>6</v>
      </c>
      <c r="D91" s="259">
        <v>12</v>
      </c>
      <c r="E91" s="35"/>
      <c r="F91" s="1"/>
      <c r="G91" s="173"/>
      <c r="H91" s="173"/>
      <c r="I91" s="173"/>
      <c r="J91" s="173"/>
      <c r="K91" s="173"/>
      <c r="L91" s="13"/>
      <c r="M91" s="13"/>
      <c r="N91" s="13"/>
      <c r="O91" s="13"/>
      <c r="P91" s="173"/>
      <c r="Q91" s="173"/>
      <c r="R91" s="173"/>
      <c r="S91" s="173"/>
      <c r="T91" s="173"/>
      <c r="U91" s="173"/>
      <c r="V91" s="173"/>
      <c r="W91" s="173"/>
      <c r="X91" s="173"/>
      <c r="Y91" s="173"/>
      <c r="Z91" s="173"/>
    </row>
    <row r="92" spans="1:26">
      <c r="A92" s="173"/>
      <c r="B92" s="496">
        <v>2014</v>
      </c>
      <c r="C92" s="448">
        <v>6</v>
      </c>
      <c r="D92" s="259">
        <v>12</v>
      </c>
      <c r="E92" s="35"/>
      <c r="F92" s="1"/>
      <c r="G92" s="173"/>
      <c r="H92" s="173"/>
      <c r="I92" s="173"/>
      <c r="J92" s="173"/>
      <c r="K92" s="173"/>
      <c r="L92" s="13"/>
      <c r="M92" s="13"/>
      <c r="N92" s="13"/>
      <c r="O92" s="13"/>
      <c r="P92" s="173"/>
      <c r="Q92" s="173"/>
      <c r="R92" s="173"/>
      <c r="S92" s="173"/>
      <c r="T92" s="173"/>
      <c r="U92" s="173"/>
      <c r="V92" s="173"/>
      <c r="W92" s="173"/>
      <c r="X92" s="173"/>
      <c r="Y92" s="173"/>
      <c r="Z92" s="173"/>
    </row>
    <row r="93" spans="1:26">
      <c r="A93" s="173"/>
      <c r="B93" s="496">
        <v>2015</v>
      </c>
      <c r="C93" s="448">
        <v>5</v>
      </c>
      <c r="D93" s="249">
        <v>11</v>
      </c>
      <c r="E93" s="35"/>
      <c r="F93" s="1"/>
      <c r="G93" s="173"/>
      <c r="H93" s="173"/>
      <c r="I93" s="173"/>
      <c r="J93" s="173"/>
      <c r="K93" s="173"/>
      <c r="L93" s="13"/>
      <c r="M93" s="13"/>
      <c r="N93" s="13"/>
      <c r="O93" s="13"/>
      <c r="P93" s="173"/>
      <c r="Q93" s="173"/>
      <c r="R93" s="173"/>
      <c r="S93" s="173"/>
      <c r="T93" s="173"/>
      <c r="U93" s="173"/>
      <c r="V93" s="173"/>
      <c r="W93" s="173"/>
      <c r="X93" s="173"/>
      <c r="Y93" s="173"/>
      <c r="Z93" s="173"/>
    </row>
    <row r="94" spans="1:26">
      <c r="A94" s="173"/>
      <c r="B94" s="496">
        <v>2016</v>
      </c>
      <c r="C94" s="448">
        <v>6</v>
      </c>
      <c r="D94" s="250">
        <v>10</v>
      </c>
      <c r="E94" s="35"/>
      <c r="F94" s="1"/>
      <c r="G94" s="173"/>
      <c r="H94" s="173"/>
      <c r="I94" s="173"/>
      <c r="J94" s="173"/>
      <c r="K94" s="173"/>
      <c r="L94" s="13"/>
      <c r="M94" s="13"/>
      <c r="N94" s="13"/>
      <c r="O94" s="13"/>
      <c r="P94" s="173"/>
      <c r="Q94" s="173"/>
      <c r="R94" s="173"/>
      <c r="S94" s="173"/>
      <c r="T94" s="173"/>
      <c r="U94" s="173"/>
      <c r="V94" s="173"/>
      <c r="W94" s="173"/>
      <c r="X94" s="173"/>
      <c r="Y94" s="173"/>
      <c r="Z94" s="173"/>
    </row>
    <row r="96" spans="1:26" ht="15" customHeight="1">
      <c r="A96" s="620" t="s">
        <v>491</v>
      </c>
      <c r="B96" s="620"/>
      <c r="C96" s="620"/>
      <c r="D96" s="620"/>
      <c r="E96" s="620"/>
      <c r="F96" s="620"/>
      <c r="G96" s="620"/>
      <c r="H96" s="173"/>
      <c r="I96" s="173"/>
      <c r="J96" s="173"/>
      <c r="K96" s="173"/>
      <c r="L96" s="173"/>
      <c r="M96" s="173"/>
      <c r="N96" s="173"/>
      <c r="O96" s="173"/>
      <c r="P96" s="173"/>
      <c r="Q96" s="173"/>
      <c r="R96" s="173"/>
      <c r="S96" s="173"/>
      <c r="T96" s="173"/>
      <c r="U96" s="173"/>
      <c r="V96" s="173"/>
      <c r="W96" s="173"/>
      <c r="X96" s="173"/>
      <c r="Y96" s="173"/>
      <c r="Z96" s="173"/>
    </row>
    <row r="97" spans="1:26" ht="36" customHeight="1">
      <c r="A97" s="620" t="s">
        <v>493</v>
      </c>
      <c r="B97" s="620"/>
      <c r="C97" s="620"/>
      <c r="D97" s="620"/>
      <c r="E97" s="620"/>
      <c r="F97" s="620"/>
      <c r="G97" s="620"/>
      <c r="H97" s="173"/>
      <c r="I97" s="173"/>
      <c r="J97" s="173"/>
      <c r="K97" s="173"/>
      <c r="L97" s="173"/>
      <c r="M97" s="173"/>
      <c r="N97" s="173"/>
      <c r="O97" s="173"/>
      <c r="P97" s="173"/>
      <c r="Q97" s="173"/>
      <c r="R97" s="173"/>
      <c r="S97" s="173"/>
      <c r="T97" s="173"/>
      <c r="U97" s="173"/>
      <c r="V97" s="173"/>
      <c r="W97" s="173"/>
      <c r="X97" s="173"/>
      <c r="Y97" s="173"/>
      <c r="Z97" s="173"/>
    </row>
    <row r="98" spans="1:26">
      <c r="A98" s="173"/>
      <c r="B98" s="173"/>
      <c r="C98" s="173"/>
      <c r="D98" s="173"/>
      <c r="E98" s="173"/>
      <c r="F98" s="173"/>
      <c r="G98" s="173"/>
      <c r="H98" s="173"/>
      <c r="I98" s="173"/>
      <c r="J98" s="173"/>
      <c r="K98" s="173"/>
      <c r="L98" s="173"/>
      <c r="M98" s="173"/>
      <c r="N98" s="173"/>
      <c r="O98" s="173"/>
      <c r="P98" s="173"/>
      <c r="Q98" s="173"/>
      <c r="R98" s="173"/>
      <c r="S98" s="173"/>
      <c r="T98" s="173"/>
      <c r="U98" s="173"/>
      <c r="V98" s="173"/>
      <c r="W98" s="173"/>
      <c r="X98" s="173"/>
      <c r="Y98" s="173"/>
      <c r="Z98" s="173"/>
    </row>
    <row r="99" spans="1:26">
      <c r="A99" s="173"/>
      <c r="B99" s="173"/>
      <c r="C99" s="173"/>
      <c r="D99" s="173"/>
      <c r="E99" s="173"/>
      <c r="F99" s="173"/>
      <c r="G99" s="173"/>
      <c r="H99" s="173"/>
      <c r="I99" s="173"/>
      <c r="J99" s="173"/>
      <c r="K99" s="173"/>
      <c r="L99" s="173"/>
      <c r="M99" s="173"/>
      <c r="N99" s="173"/>
      <c r="O99" s="173"/>
      <c r="P99" s="173"/>
      <c r="Q99" s="173"/>
      <c r="R99" s="173"/>
      <c r="S99" s="173"/>
      <c r="T99" s="173"/>
      <c r="U99" s="173"/>
      <c r="V99" s="173"/>
      <c r="W99" s="173"/>
      <c r="X99" s="173"/>
      <c r="Y99" s="173"/>
      <c r="Z99" s="173"/>
    </row>
    <row r="100" spans="1:26" s="76" customFormat="1">
      <c r="A100" s="619" t="s">
        <v>395</v>
      </c>
      <c r="B100" s="619"/>
      <c r="C100" s="619"/>
      <c r="D100" s="619"/>
      <c r="E100" s="619"/>
      <c r="F100" s="619"/>
      <c r="G100" s="619"/>
      <c r="H100" s="619"/>
    </row>
    <row r="101" spans="1:26">
      <c r="A101" s="173"/>
      <c r="B101" s="173"/>
      <c r="C101" s="173"/>
      <c r="D101" s="173"/>
      <c r="E101" s="173"/>
      <c r="F101" s="173"/>
      <c r="G101" s="173"/>
      <c r="H101" s="173"/>
      <c r="I101" s="173"/>
      <c r="J101" s="173"/>
      <c r="K101" s="173"/>
      <c r="L101" s="173"/>
      <c r="M101" s="173"/>
      <c r="N101" s="173"/>
      <c r="O101" s="173"/>
      <c r="P101" s="173"/>
      <c r="Q101" s="173"/>
      <c r="R101" s="173"/>
      <c r="S101" s="173"/>
      <c r="T101" s="173"/>
      <c r="U101" s="173"/>
      <c r="V101" s="173"/>
      <c r="W101" s="173"/>
      <c r="X101" s="173"/>
      <c r="Y101" s="173"/>
      <c r="Z101" s="173"/>
    </row>
    <row r="102" spans="1:26" ht="26">
      <c r="A102" s="173"/>
      <c r="B102" s="58"/>
      <c r="C102" s="254" t="str">
        <f>"Nov-19"</f>
        <v>Nov-19</v>
      </c>
      <c r="D102" s="254" t="str">
        <f>"Dec-19"</f>
        <v>Dec-19</v>
      </c>
      <c r="E102" s="255" t="str">
        <f>"Jan-20"</f>
        <v>Jan-20</v>
      </c>
      <c r="F102" s="255" t="str">
        <f>"Feb-20"</f>
        <v>Feb-20</v>
      </c>
      <c r="G102" s="255" t="str">
        <f>"Mar-20"</f>
        <v>Mar-20</v>
      </c>
      <c r="H102" s="256" t="str">
        <f>"Apr-20"</f>
        <v>Apr-20</v>
      </c>
      <c r="I102" s="256" t="str">
        <f>"May-20"</f>
        <v>May-20</v>
      </c>
      <c r="J102" s="256" t="str">
        <f>"June-20"</f>
        <v>June-20</v>
      </c>
      <c r="K102" s="256" t="str">
        <f>"Jul-20"</f>
        <v>Jul-20</v>
      </c>
      <c r="L102" s="256" t="str">
        <f>"Aug-20"</f>
        <v>Aug-20</v>
      </c>
      <c r="M102" s="256" t="str">
        <f>"Sep-20"</f>
        <v>Sep-20</v>
      </c>
      <c r="N102" s="96" t="str">
        <f>"Oct-20"</f>
        <v>Oct-20</v>
      </c>
      <c r="O102" s="254" t="s">
        <v>394</v>
      </c>
      <c r="P102" s="173"/>
      <c r="Q102" s="173"/>
      <c r="R102" s="173"/>
      <c r="S102" s="173"/>
      <c r="T102" s="173"/>
      <c r="U102" s="173"/>
      <c r="V102" s="173"/>
      <c r="W102" s="173"/>
      <c r="X102" s="173"/>
      <c r="Y102" s="173"/>
      <c r="Z102" s="173"/>
    </row>
    <row r="103" spans="1:26">
      <c r="A103" s="173"/>
      <c r="B103" s="173" t="s">
        <v>27</v>
      </c>
      <c r="C103" s="140">
        <v>1</v>
      </c>
      <c r="D103" s="63">
        <v>2</v>
      </c>
      <c r="E103" s="63">
        <v>1</v>
      </c>
      <c r="F103" s="63">
        <v>1</v>
      </c>
      <c r="G103" s="63">
        <v>0</v>
      </c>
      <c r="H103" s="63">
        <v>1</v>
      </c>
      <c r="I103" s="63">
        <v>0</v>
      </c>
      <c r="J103" s="63">
        <v>1</v>
      </c>
      <c r="K103" s="63">
        <v>2</v>
      </c>
      <c r="L103" s="63">
        <v>2</v>
      </c>
      <c r="M103" s="63">
        <v>3</v>
      </c>
      <c r="N103" s="173">
        <v>2</v>
      </c>
      <c r="O103" s="173"/>
      <c r="P103" s="173"/>
      <c r="Q103" s="173"/>
      <c r="R103" s="173"/>
      <c r="S103" s="173"/>
      <c r="T103" s="173"/>
      <c r="U103" s="173"/>
      <c r="V103" s="173"/>
      <c r="W103" s="173"/>
      <c r="X103" s="173"/>
      <c r="Y103" s="173"/>
      <c r="Z103" s="173"/>
    </row>
    <row r="104" spans="1:26" s="8" customFormat="1">
      <c r="B104" s="8" t="s">
        <v>18</v>
      </c>
      <c r="C104" s="268">
        <v>3</v>
      </c>
      <c r="D104" s="67">
        <v>1</v>
      </c>
      <c r="E104" s="67">
        <v>3</v>
      </c>
      <c r="F104" s="67">
        <v>0</v>
      </c>
      <c r="G104" s="67">
        <v>0</v>
      </c>
      <c r="H104" s="67">
        <v>0</v>
      </c>
      <c r="I104" s="67">
        <v>0</v>
      </c>
      <c r="J104" s="67">
        <v>0</v>
      </c>
      <c r="K104" s="67">
        <v>2</v>
      </c>
      <c r="L104" s="67">
        <v>5</v>
      </c>
      <c r="M104" s="67">
        <v>3</v>
      </c>
      <c r="O104" s="8">
        <v>2</v>
      </c>
    </row>
    <row r="105" spans="1:26">
      <c r="A105" s="173"/>
      <c r="B105" s="173" t="s">
        <v>21</v>
      </c>
      <c r="C105" s="60">
        <v>2</v>
      </c>
      <c r="D105" s="63" t="s">
        <v>210</v>
      </c>
      <c r="E105" s="63">
        <v>2</v>
      </c>
      <c r="F105" s="63">
        <v>1</v>
      </c>
      <c r="G105" s="63">
        <v>0</v>
      </c>
      <c r="H105" s="63">
        <v>3</v>
      </c>
      <c r="I105" s="63">
        <v>0</v>
      </c>
      <c r="J105" s="63">
        <v>2</v>
      </c>
      <c r="K105" s="63">
        <v>0</v>
      </c>
      <c r="L105" s="63">
        <v>0</v>
      </c>
      <c r="M105" s="60">
        <v>0</v>
      </c>
      <c r="N105" s="173">
        <v>3</v>
      </c>
      <c r="O105" s="67"/>
      <c r="P105" s="173"/>
      <c r="Q105" s="173"/>
      <c r="R105" s="173"/>
      <c r="S105" s="173"/>
      <c r="T105" s="173"/>
      <c r="U105" s="173"/>
      <c r="V105" s="173"/>
      <c r="W105" s="173"/>
      <c r="X105" s="173"/>
      <c r="Y105" s="173"/>
      <c r="Z105" s="173"/>
    </row>
    <row r="106" spans="1:26">
      <c r="A106" s="173"/>
      <c r="B106" s="173" t="s">
        <v>19</v>
      </c>
      <c r="C106" s="140">
        <v>5</v>
      </c>
      <c r="D106" s="63">
        <v>7</v>
      </c>
      <c r="E106" s="63">
        <v>1</v>
      </c>
      <c r="F106" s="63">
        <v>8</v>
      </c>
      <c r="G106" s="63">
        <v>6</v>
      </c>
      <c r="H106" s="63">
        <v>7</v>
      </c>
      <c r="I106" s="63">
        <v>10</v>
      </c>
      <c r="J106" s="63">
        <v>6</v>
      </c>
      <c r="K106" s="63">
        <v>6</v>
      </c>
      <c r="L106" s="63">
        <v>3</v>
      </c>
      <c r="M106" s="63">
        <v>5</v>
      </c>
      <c r="N106" s="173">
        <v>5</v>
      </c>
      <c r="O106" s="173"/>
      <c r="P106" s="173"/>
      <c r="Q106" s="173"/>
      <c r="R106" s="173"/>
      <c r="S106" s="173"/>
      <c r="T106" s="173"/>
      <c r="U106" s="173"/>
      <c r="V106" s="173"/>
      <c r="W106" s="173"/>
      <c r="X106" s="173"/>
      <c r="Y106" s="173"/>
      <c r="Z106" s="173"/>
    </row>
    <row r="107" spans="1:26">
      <c r="A107" s="173"/>
      <c r="B107" s="173" t="s">
        <v>34</v>
      </c>
      <c r="C107" s="140">
        <v>10</v>
      </c>
      <c r="D107" s="63">
        <v>4</v>
      </c>
      <c r="E107" s="63">
        <v>3</v>
      </c>
      <c r="F107" s="63">
        <v>4</v>
      </c>
      <c r="G107" s="63">
        <v>6</v>
      </c>
      <c r="H107" s="63">
        <v>6</v>
      </c>
      <c r="I107" s="63">
        <v>6</v>
      </c>
      <c r="J107" s="63">
        <v>4</v>
      </c>
      <c r="K107" s="63">
        <v>14</v>
      </c>
      <c r="L107" s="63">
        <v>1</v>
      </c>
      <c r="M107" s="63">
        <v>4</v>
      </c>
      <c r="N107" s="173">
        <v>5</v>
      </c>
      <c r="O107" s="173"/>
      <c r="P107" s="173"/>
      <c r="Q107" s="173"/>
      <c r="R107" s="173"/>
      <c r="S107" s="173"/>
      <c r="T107" s="173"/>
      <c r="U107" s="173"/>
      <c r="V107" s="173"/>
      <c r="W107" s="173"/>
      <c r="X107" s="173"/>
      <c r="Y107" s="173"/>
      <c r="Z107" s="173"/>
    </row>
    <row r="108" spans="1:26">
      <c r="A108" s="173"/>
      <c r="B108" s="173" t="s">
        <v>20</v>
      </c>
      <c r="C108" s="140">
        <v>2</v>
      </c>
      <c r="D108" s="63">
        <v>1</v>
      </c>
      <c r="E108" s="63">
        <v>11</v>
      </c>
      <c r="F108" s="63">
        <v>5</v>
      </c>
      <c r="G108" s="63">
        <v>4</v>
      </c>
      <c r="H108" s="63">
        <v>1</v>
      </c>
      <c r="I108" s="63">
        <v>3</v>
      </c>
      <c r="J108" s="63">
        <v>6</v>
      </c>
      <c r="K108" s="63">
        <v>0</v>
      </c>
      <c r="L108" s="63">
        <v>10</v>
      </c>
      <c r="M108" s="63">
        <v>4</v>
      </c>
      <c r="N108" s="173">
        <v>6</v>
      </c>
      <c r="O108" s="173"/>
      <c r="P108" s="173"/>
      <c r="Q108" s="173"/>
      <c r="R108" s="173"/>
      <c r="S108" s="173"/>
      <c r="T108" s="173"/>
      <c r="U108" s="173"/>
      <c r="V108" s="173"/>
      <c r="W108" s="173"/>
      <c r="X108" s="173"/>
      <c r="Y108" s="173"/>
      <c r="Z108" s="173"/>
    </row>
    <row r="109" spans="1:26">
      <c r="A109" s="173"/>
      <c r="B109" s="173" t="s">
        <v>31</v>
      </c>
      <c r="C109" s="140">
        <v>1</v>
      </c>
      <c r="D109" s="63">
        <v>1</v>
      </c>
      <c r="E109" s="63">
        <v>5</v>
      </c>
      <c r="F109" s="63">
        <v>3</v>
      </c>
      <c r="G109" s="63">
        <v>1</v>
      </c>
      <c r="H109" s="63">
        <v>0</v>
      </c>
      <c r="I109" s="63">
        <v>2</v>
      </c>
      <c r="J109" s="63">
        <v>3</v>
      </c>
      <c r="K109" s="63">
        <v>3</v>
      </c>
      <c r="L109" s="63">
        <v>4</v>
      </c>
      <c r="M109" s="63">
        <v>5</v>
      </c>
      <c r="N109" s="173">
        <v>8</v>
      </c>
      <c r="O109" s="173"/>
      <c r="P109" s="173"/>
      <c r="Q109" s="173"/>
      <c r="R109" s="173"/>
      <c r="S109" s="173"/>
      <c r="T109" s="173"/>
      <c r="U109" s="173"/>
      <c r="V109" s="173"/>
      <c r="W109" s="173"/>
      <c r="X109" s="173"/>
      <c r="Y109" s="173"/>
      <c r="Z109" s="173"/>
    </row>
    <row r="110" spans="1:26">
      <c r="A110" s="173"/>
      <c r="B110" s="173" t="s">
        <v>26</v>
      </c>
      <c r="C110" s="140">
        <v>4</v>
      </c>
      <c r="D110" s="63">
        <v>3</v>
      </c>
      <c r="E110" s="63">
        <v>2</v>
      </c>
      <c r="F110" s="63">
        <v>16</v>
      </c>
      <c r="G110" s="63">
        <v>8</v>
      </c>
      <c r="H110" s="63">
        <v>1</v>
      </c>
      <c r="I110" s="63">
        <v>9</v>
      </c>
      <c r="J110" s="63">
        <v>2</v>
      </c>
      <c r="K110" s="63">
        <v>8</v>
      </c>
      <c r="L110" s="63">
        <v>7</v>
      </c>
      <c r="M110" s="63">
        <v>5</v>
      </c>
      <c r="N110" s="173">
        <v>10</v>
      </c>
      <c r="O110" s="173"/>
      <c r="P110" s="173"/>
      <c r="Q110" s="173"/>
      <c r="R110" s="173"/>
      <c r="S110" s="173"/>
      <c r="T110" s="173"/>
      <c r="U110" s="173"/>
      <c r="V110" s="173"/>
      <c r="W110" s="173"/>
      <c r="X110" s="173"/>
      <c r="Y110" s="173"/>
      <c r="Z110" s="173"/>
    </row>
    <row r="111" spans="1:26">
      <c r="A111" s="173"/>
      <c r="B111" s="173" t="s">
        <v>38</v>
      </c>
      <c r="C111" s="140">
        <v>13</v>
      </c>
      <c r="D111" s="63">
        <v>4</v>
      </c>
      <c r="E111" s="63">
        <v>12</v>
      </c>
      <c r="F111" s="63">
        <v>12</v>
      </c>
      <c r="G111" s="63">
        <v>8</v>
      </c>
      <c r="H111" s="63">
        <v>4</v>
      </c>
      <c r="I111" s="63">
        <v>4</v>
      </c>
      <c r="J111" s="63">
        <v>8</v>
      </c>
      <c r="K111" s="63">
        <v>11</v>
      </c>
      <c r="L111" s="63">
        <v>9</v>
      </c>
      <c r="M111" s="63">
        <v>27</v>
      </c>
      <c r="N111" s="173">
        <v>11</v>
      </c>
      <c r="O111" s="173"/>
      <c r="P111" s="173"/>
      <c r="Q111" s="173"/>
      <c r="R111" s="173"/>
      <c r="S111" s="173"/>
      <c r="T111" s="173"/>
      <c r="U111" s="173"/>
      <c r="V111" s="173"/>
      <c r="W111" s="173"/>
      <c r="X111" s="173"/>
      <c r="Y111" s="173"/>
      <c r="Z111" s="173"/>
    </row>
    <row r="112" spans="1:26">
      <c r="A112" s="173"/>
      <c r="B112" s="173" t="s">
        <v>22</v>
      </c>
      <c r="C112" s="140">
        <v>6</v>
      </c>
      <c r="D112" s="63">
        <v>8</v>
      </c>
      <c r="E112" s="63">
        <v>13</v>
      </c>
      <c r="F112" s="63">
        <v>19</v>
      </c>
      <c r="G112" s="63">
        <v>9</v>
      </c>
      <c r="H112" s="63">
        <v>4</v>
      </c>
      <c r="I112" s="63">
        <v>9</v>
      </c>
      <c r="J112" s="63">
        <v>7</v>
      </c>
      <c r="K112" s="63">
        <v>11</v>
      </c>
      <c r="L112" s="63">
        <v>22</v>
      </c>
      <c r="M112" s="63">
        <v>17</v>
      </c>
      <c r="N112" s="173">
        <v>12</v>
      </c>
      <c r="O112" s="173"/>
      <c r="P112" s="173"/>
      <c r="Q112" s="173"/>
      <c r="R112" s="173"/>
      <c r="S112" s="173"/>
      <c r="T112" s="173"/>
      <c r="U112" s="173"/>
      <c r="V112" s="173"/>
      <c r="W112" s="173"/>
      <c r="X112" s="173"/>
      <c r="Y112" s="173"/>
      <c r="Z112" s="173"/>
    </row>
    <row r="113" spans="1:26">
      <c r="A113" s="173"/>
      <c r="B113" s="173" t="s">
        <v>23</v>
      </c>
      <c r="C113" s="140">
        <v>9</v>
      </c>
      <c r="D113" s="63">
        <v>4</v>
      </c>
      <c r="E113" s="63">
        <v>4</v>
      </c>
      <c r="F113" s="63">
        <v>3</v>
      </c>
      <c r="G113" s="63">
        <v>6</v>
      </c>
      <c r="H113" s="63">
        <v>5</v>
      </c>
      <c r="I113" s="63">
        <v>0</v>
      </c>
      <c r="J113" s="63">
        <v>2</v>
      </c>
      <c r="K113" s="63">
        <v>9</v>
      </c>
      <c r="L113" s="63">
        <v>9</v>
      </c>
      <c r="M113" s="63">
        <v>24</v>
      </c>
      <c r="N113" s="173">
        <v>13</v>
      </c>
      <c r="O113" s="173"/>
      <c r="P113" s="173"/>
      <c r="Q113" s="173"/>
      <c r="R113" s="173"/>
      <c r="S113" s="173"/>
      <c r="T113" s="173"/>
      <c r="U113" s="173"/>
      <c r="V113" s="173"/>
      <c r="W113" s="173"/>
      <c r="X113" s="173"/>
      <c r="Y113" s="173"/>
      <c r="Z113" s="173"/>
    </row>
    <row r="114" spans="1:26">
      <c r="A114" s="173"/>
      <c r="B114" s="173" t="s">
        <v>36</v>
      </c>
      <c r="C114" s="140">
        <v>23</v>
      </c>
      <c r="D114" s="63">
        <v>18</v>
      </c>
      <c r="E114" s="63">
        <v>33</v>
      </c>
      <c r="F114" s="63">
        <v>18</v>
      </c>
      <c r="G114" s="63">
        <v>29</v>
      </c>
      <c r="H114" s="63">
        <v>14</v>
      </c>
      <c r="I114" s="63">
        <v>22</v>
      </c>
      <c r="J114" s="63">
        <v>14</v>
      </c>
      <c r="K114" s="63">
        <v>10</v>
      </c>
      <c r="L114" s="63">
        <v>21</v>
      </c>
      <c r="M114" s="63">
        <v>20</v>
      </c>
      <c r="N114" s="173">
        <v>15</v>
      </c>
      <c r="O114" s="173"/>
      <c r="P114" s="173"/>
      <c r="Q114" s="173"/>
      <c r="R114" s="173"/>
      <c r="S114" s="173"/>
      <c r="T114" s="173"/>
      <c r="U114" s="173"/>
      <c r="V114" s="173"/>
      <c r="W114" s="173"/>
      <c r="X114" s="173"/>
      <c r="Y114" s="173"/>
      <c r="Z114" s="173"/>
    </row>
    <row r="115" spans="1:26">
      <c r="A115" s="173"/>
      <c r="B115" s="173" t="s">
        <v>24</v>
      </c>
      <c r="C115" s="140">
        <v>8</v>
      </c>
      <c r="D115" s="63">
        <v>15</v>
      </c>
      <c r="E115" s="63">
        <v>12</v>
      </c>
      <c r="F115" s="63">
        <v>15</v>
      </c>
      <c r="G115" s="63">
        <v>3</v>
      </c>
      <c r="H115" s="63">
        <v>8</v>
      </c>
      <c r="I115" s="63">
        <v>4</v>
      </c>
      <c r="J115" s="63">
        <v>26</v>
      </c>
      <c r="K115" s="63">
        <v>10</v>
      </c>
      <c r="L115" s="63">
        <v>13</v>
      </c>
      <c r="M115" s="63">
        <v>5</v>
      </c>
      <c r="N115" s="173">
        <v>16</v>
      </c>
      <c r="O115" s="173"/>
      <c r="P115" s="173"/>
      <c r="Q115" s="173"/>
      <c r="R115" s="173"/>
      <c r="S115" s="173"/>
      <c r="T115" s="173"/>
      <c r="U115" s="173"/>
      <c r="V115" s="173"/>
      <c r="W115" s="173"/>
      <c r="X115" s="173"/>
      <c r="Y115" s="173"/>
      <c r="Z115" s="173"/>
    </row>
    <row r="116" spans="1:26">
      <c r="A116" s="173"/>
      <c r="B116" s="173" t="s">
        <v>30</v>
      </c>
      <c r="C116" s="140">
        <v>6</v>
      </c>
      <c r="D116" s="63">
        <v>9</v>
      </c>
      <c r="E116" s="63">
        <v>5</v>
      </c>
      <c r="F116" s="63">
        <v>3</v>
      </c>
      <c r="G116" s="63">
        <v>7</v>
      </c>
      <c r="H116" s="63">
        <v>7</v>
      </c>
      <c r="I116" s="63">
        <v>6</v>
      </c>
      <c r="J116" s="63">
        <v>10</v>
      </c>
      <c r="K116" s="63">
        <v>6</v>
      </c>
      <c r="L116" s="63">
        <v>5</v>
      </c>
      <c r="M116" s="63">
        <v>10</v>
      </c>
      <c r="N116" s="173">
        <v>16</v>
      </c>
      <c r="O116" s="173"/>
      <c r="P116" s="173"/>
      <c r="Q116" s="173"/>
      <c r="R116" s="173"/>
      <c r="S116" s="173"/>
      <c r="T116" s="173"/>
      <c r="U116" s="173"/>
      <c r="V116" s="173"/>
      <c r="W116" s="173"/>
      <c r="X116" s="173"/>
      <c r="Y116" s="173"/>
      <c r="Z116" s="173"/>
    </row>
    <row r="117" spans="1:26">
      <c r="A117" s="173"/>
      <c r="B117" s="173" t="s">
        <v>35</v>
      </c>
      <c r="C117" s="140">
        <v>15</v>
      </c>
      <c r="D117" s="63">
        <v>20</v>
      </c>
      <c r="E117" s="63">
        <v>15</v>
      </c>
      <c r="F117" s="63">
        <v>10</v>
      </c>
      <c r="G117" s="63">
        <v>17</v>
      </c>
      <c r="H117" s="63">
        <v>12</v>
      </c>
      <c r="I117" s="63">
        <v>7</v>
      </c>
      <c r="J117" s="63">
        <v>8</v>
      </c>
      <c r="K117" s="63">
        <v>22</v>
      </c>
      <c r="L117" s="63">
        <v>18</v>
      </c>
      <c r="M117" s="63">
        <v>13</v>
      </c>
      <c r="N117" s="173">
        <v>18</v>
      </c>
      <c r="O117" s="173"/>
      <c r="P117" s="173"/>
      <c r="Q117" s="173"/>
      <c r="R117" s="173"/>
      <c r="S117" s="173"/>
      <c r="T117" s="173"/>
      <c r="U117" s="173"/>
      <c r="V117" s="173"/>
      <c r="W117" s="173"/>
      <c r="X117" s="173"/>
      <c r="Y117" s="173"/>
      <c r="Z117" s="173"/>
    </row>
    <row r="118" spans="1:26">
      <c r="A118" s="173"/>
      <c r="B118" s="173" t="s">
        <v>37</v>
      </c>
      <c r="C118" s="60">
        <v>17</v>
      </c>
      <c r="D118" s="63">
        <v>24</v>
      </c>
      <c r="E118" s="63">
        <v>29</v>
      </c>
      <c r="F118" s="63">
        <v>16</v>
      </c>
      <c r="G118" s="63">
        <v>21</v>
      </c>
      <c r="H118" s="63">
        <v>11</v>
      </c>
      <c r="I118" s="63">
        <v>31</v>
      </c>
      <c r="J118" s="63">
        <v>25</v>
      </c>
      <c r="K118" s="63">
        <v>22</v>
      </c>
      <c r="L118" s="63">
        <v>16</v>
      </c>
      <c r="M118" s="60">
        <v>30</v>
      </c>
      <c r="N118" s="63">
        <v>19</v>
      </c>
      <c r="O118" s="67"/>
      <c r="P118" s="173"/>
      <c r="Q118" s="173"/>
      <c r="R118" s="173"/>
      <c r="S118" s="173"/>
      <c r="T118" s="173"/>
      <c r="U118" s="173"/>
      <c r="V118" s="173"/>
      <c r="W118" s="173"/>
      <c r="X118" s="173"/>
      <c r="Y118" s="173"/>
      <c r="Z118" s="173"/>
    </row>
    <row r="119" spans="1:26">
      <c r="A119" s="173"/>
      <c r="B119" s="173" t="s">
        <v>25</v>
      </c>
      <c r="C119" s="140">
        <v>6</v>
      </c>
      <c r="D119" s="63">
        <v>13</v>
      </c>
      <c r="E119" s="63">
        <v>11</v>
      </c>
      <c r="F119" s="63">
        <v>12</v>
      </c>
      <c r="G119" s="63">
        <v>8</v>
      </c>
      <c r="H119" s="63">
        <v>3</v>
      </c>
      <c r="I119" s="63">
        <v>11</v>
      </c>
      <c r="J119" s="63">
        <v>5</v>
      </c>
      <c r="K119" s="63">
        <v>8</v>
      </c>
      <c r="L119" s="63">
        <v>12</v>
      </c>
      <c r="M119" s="63">
        <v>13</v>
      </c>
      <c r="N119" s="173">
        <v>19</v>
      </c>
      <c r="O119" s="173"/>
      <c r="P119" s="173"/>
      <c r="Q119" s="173"/>
      <c r="R119" s="173"/>
      <c r="S119" s="173"/>
      <c r="T119" s="173"/>
      <c r="U119" s="173"/>
      <c r="V119" s="173"/>
      <c r="W119" s="173"/>
      <c r="X119" s="173"/>
      <c r="Y119" s="173"/>
      <c r="Z119" s="173"/>
    </row>
    <row r="120" spans="1:26">
      <c r="A120" s="173"/>
      <c r="B120" s="173" t="s">
        <v>28</v>
      </c>
      <c r="C120" s="140">
        <v>18</v>
      </c>
      <c r="D120" s="63">
        <v>17</v>
      </c>
      <c r="E120" s="63">
        <v>12</v>
      </c>
      <c r="F120" s="63">
        <v>14</v>
      </c>
      <c r="G120" s="63">
        <v>9</v>
      </c>
      <c r="H120" s="63">
        <v>6</v>
      </c>
      <c r="I120" s="63">
        <v>9</v>
      </c>
      <c r="J120" s="63">
        <v>13</v>
      </c>
      <c r="K120" s="63">
        <v>14</v>
      </c>
      <c r="L120" s="63">
        <v>17</v>
      </c>
      <c r="M120" s="63">
        <v>24</v>
      </c>
      <c r="N120" s="173">
        <v>20</v>
      </c>
      <c r="O120" s="173"/>
      <c r="P120" s="173"/>
      <c r="Q120" s="173"/>
      <c r="R120" s="173"/>
      <c r="S120" s="173"/>
      <c r="T120" s="173"/>
      <c r="U120" s="173"/>
      <c r="V120" s="173"/>
      <c r="W120" s="173"/>
      <c r="X120" s="173"/>
      <c r="Y120" s="173"/>
      <c r="Z120" s="173"/>
    </row>
    <row r="121" spans="1:26">
      <c r="A121" s="173"/>
      <c r="B121" s="173" t="s">
        <v>32</v>
      </c>
      <c r="C121" s="140">
        <v>30</v>
      </c>
      <c r="D121" s="63">
        <v>25</v>
      </c>
      <c r="E121" s="63">
        <v>46</v>
      </c>
      <c r="F121" s="63">
        <v>31</v>
      </c>
      <c r="G121" s="63">
        <v>18</v>
      </c>
      <c r="H121" s="63">
        <v>18</v>
      </c>
      <c r="I121" s="63">
        <v>21</v>
      </c>
      <c r="J121" s="63">
        <v>25</v>
      </c>
      <c r="K121" s="63">
        <v>25</v>
      </c>
      <c r="L121" s="63">
        <v>23</v>
      </c>
      <c r="M121" s="63">
        <v>41</v>
      </c>
      <c r="N121" s="173">
        <v>51</v>
      </c>
      <c r="O121" s="173"/>
      <c r="P121" s="173"/>
      <c r="Q121" s="173"/>
      <c r="R121" s="173"/>
      <c r="S121" s="173"/>
      <c r="T121" s="173"/>
      <c r="U121" s="173"/>
      <c r="V121" s="173"/>
      <c r="W121" s="173"/>
      <c r="X121" s="173"/>
      <c r="Y121" s="173"/>
      <c r="Z121" s="173"/>
    </row>
    <row r="122" spans="1:26">
      <c r="A122" s="173"/>
      <c r="B122" s="173" t="s">
        <v>29</v>
      </c>
      <c r="C122" s="140">
        <v>23</v>
      </c>
      <c r="D122" s="63">
        <v>26</v>
      </c>
      <c r="E122" s="63">
        <v>43</v>
      </c>
      <c r="F122" s="63">
        <v>23</v>
      </c>
      <c r="G122" s="63">
        <v>29</v>
      </c>
      <c r="H122" s="63">
        <v>23</v>
      </c>
      <c r="I122" s="63">
        <v>17</v>
      </c>
      <c r="J122" s="63">
        <v>15</v>
      </c>
      <c r="K122" s="63">
        <v>30</v>
      </c>
      <c r="L122" s="63">
        <v>34</v>
      </c>
      <c r="M122" s="63">
        <v>39</v>
      </c>
      <c r="N122" s="173">
        <v>59</v>
      </c>
      <c r="O122" s="173"/>
      <c r="P122" s="173"/>
      <c r="Q122" s="173"/>
      <c r="R122" s="173"/>
      <c r="S122" s="173"/>
      <c r="T122" s="173"/>
      <c r="U122" s="173"/>
      <c r="V122" s="173"/>
      <c r="W122" s="173"/>
      <c r="X122" s="173"/>
      <c r="Y122" s="173"/>
      <c r="Z122" s="173"/>
    </row>
    <row r="123" spans="1:26" s="173" customFormat="1">
      <c r="B123" s="173" t="s">
        <v>33</v>
      </c>
      <c r="C123" s="140">
        <v>54</v>
      </c>
      <c r="D123" s="63">
        <v>41</v>
      </c>
      <c r="E123" s="63">
        <v>36</v>
      </c>
      <c r="F123" s="63">
        <v>49</v>
      </c>
      <c r="G123" s="63">
        <v>39</v>
      </c>
      <c r="H123" s="63">
        <v>19</v>
      </c>
      <c r="I123" s="63">
        <v>44</v>
      </c>
      <c r="J123" s="63">
        <v>32</v>
      </c>
      <c r="K123" s="63">
        <v>46</v>
      </c>
      <c r="L123" s="63">
        <v>58</v>
      </c>
      <c r="M123" s="63">
        <v>66</v>
      </c>
      <c r="N123" s="173">
        <v>66</v>
      </c>
    </row>
    <row r="124" spans="1:26">
      <c r="A124" s="173"/>
      <c r="B124" s="98"/>
      <c r="C124" s="99"/>
      <c r="D124" s="99"/>
      <c r="E124" s="59"/>
      <c r="F124" s="6"/>
      <c r="G124" s="173"/>
      <c r="H124" s="173"/>
      <c r="I124" s="173"/>
      <c r="J124" s="173"/>
      <c r="K124" s="173"/>
      <c r="L124" s="173"/>
      <c r="M124" s="173"/>
      <c r="N124" s="173"/>
      <c r="O124" s="173"/>
      <c r="P124" s="173"/>
      <c r="Q124" s="173"/>
      <c r="R124" s="173"/>
      <c r="S124" s="173"/>
      <c r="T124" s="173"/>
      <c r="U124" s="173"/>
      <c r="V124" s="173"/>
      <c r="W124" s="173"/>
      <c r="X124" s="173"/>
      <c r="Y124" s="173"/>
      <c r="Z124" s="173"/>
    </row>
    <row r="125" spans="1:26" s="173" customFormat="1">
      <c r="B125" s="98"/>
      <c r="C125" s="99"/>
      <c r="D125" s="99"/>
      <c r="E125" s="59"/>
      <c r="F125" s="6"/>
    </row>
    <row r="126" spans="1:26" ht="32.65" customHeight="1">
      <c r="A126" s="638" t="s">
        <v>396</v>
      </c>
      <c r="B126" s="620"/>
      <c r="C126" s="620"/>
      <c r="D126" s="620"/>
      <c r="E126" s="620"/>
      <c r="F126" s="620"/>
      <c r="G126" s="620"/>
      <c r="H126" s="173"/>
      <c r="I126" s="173"/>
      <c r="J126" s="173"/>
      <c r="K126" s="173"/>
      <c r="L126" s="173"/>
      <c r="M126" s="173"/>
      <c r="N126" s="173"/>
      <c r="O126" s="173"/>
      <c r="P126" s="173"/>
      <c r="Q126" s="173"/>
      <c r="R126" s="173"/>
      <c r="S126" s="173"/>
      <c r="T126" s="173"/>
      <c r="U126" s="173"/>
      <c r="V126" s="173"/>
      <c r="W126" s="173"/>
      <c r="X126" s="173"/>
      <c r="Y126" s="173"/>
      <c r="Z126" s="173"/>
    </row>
    <row r="128" spans="1:26" s="76" customFormat="1">
      <c r="A128" s="619" t="s">
        <v>600</v>
      </c>
      <c r="B128" s="619"/>
      <c r="C128" s="619"/>
      <c r="D128" s="619"/>
      <c r="E128" s="619"/>
      <c r="F128" s="619"/>
      <c r="G128" s="619"/>
      <c r="H128" s="619"/>
    </row>
    <row r="129" spans="1:26">
      <c r="A129" s="173"/>
      <c r="B129" s="173"/>
      <c r="C129" s="173"/>
      <c r="D129" s="173"/>
      <c r="E129" s="173"/>
      <c r="F129" s="173"/>
      <c r="G129" s="173"/>
      <c r="H129" s="173"/>
      <c r="I129" s="173"/>
      <c r="J129" s="173"/>
      <c r="K129" s="173"/>
      <c r="L129" s="173"/>
      <c r="M129" s="173"/>
      <c r="N129" s="173"/>
      <c r="O129" s="173"/>
      <c r="P129" s="173"/>
      <c r="Q129" s="173"/>
      <c r="R129" s="173"/>
      <c r="S129" s="173"/>
      <c r="T129" s="173"/>
      <c r="U129" s="173"/>
      <c r="V129" s="173"/>
      <c r="W129" s="173"/>
      <c r="X129" s="173"/>
      <c r="Y129" s="173"/>
      <c r="Z129" s="173"/>
    </row>
    <row r="130" spans="1:26" ht="24">
      <c r="A130" s="173"/>
      <c r="B130" s="173"/>
      <c r="C130" s="96" t="s">
        <v>287</v>
      </c>
      <c r="D130" s="96"/>
      <c r="E130" s="96"/>
      <c r="G130" s="173"/>
      <c r="H130" s="173"/>
      <c r="I130" s="173"/>
      <c r="J130" s="173"/>
      <c r="K130" s="173"/>
      <c r="L130" s="173"/>
      <c r="M130" s="173"/>
      <c r="N130" s="173"/>
      <c r="O130" s="173"/>
      <c r="P130" s="173"/>
      <c r="Q130" s="173"/>
      <c r="R130" s="173"/>
      <c r="S130" s="173"/>
      <c r="T130" s="173"/>
      <c r="U130" s="173"/>
      <c r="V130" s="173"/>
      <c r="W130" s="173"/>
      <c r="X130" s="173"/>
      <c r="Y130" s="173"/>
      <c r="Z130" s="173"/>
    </row>
    <row r="131" spans="1:26" s="173" customFormat="1">
      <c r="B131" s="511" t="s">
        <v>571</v>
      </c>
      <c r="C131" s="510">
        <v>3</v>
      </c>
      <c r="D131" s="96"/>
      <c r="E131" s="96"/>
    </row>
    <row r="132" spans="1:26" s="173" customFormat="1">
      <c r="B132" s="511" t="s">
        <v>572</v>
      </c>
      <c r="C132" s="509">
        <v>1</v>
      </c>
      <c r="D132" s="96"/>
      <c r="E132" s="96"/>
    </row>
    <row r="133" spans="1:26" s="173" customFormat="1">
      <c r="B133" s="511" t="s">
        <v>573</v>
      </c>
      <c r="C133" s="509">
        <v>3</v>
      </c>
      <c r="D133" s="96"/>
      <c r="E133" s="96"/>
    </row>
    <row r="134" spans="1:26" s="173" customFormat="1">
      <c r="B134" s="511" t="s">
        <v>574</v>
      </c>
      <c r="C134" s="509">
        <v>0</v>
      </c>
      <c r="D134" s="96"/>
      <c r="E134" s="96"/>
    </row>
    <row r="135" spans="1:26" s="173" customFormat="1">
      <c r="B135" s="511" t="s">
        <v>575</v>
      </c>
      <c r="C135" s="509">
        <v>0</v>
      </c>
      <c r="D135" s="96"/>
      <c r="E135" s="96"/>
    </row>
    <row r="136" spans="1:26" s="173" customFormat="1">
      <c r="B136" s="511" t="s">
        <v>576</v>
      </c>
      <c r="C136" s="509">
        <v>0</v>
      </c>
      <c r="D136" s="96"/>
      <c r="E136" s="96"/>
    </row>
    <row r="137" spans="1:26" s="173" customFormat="1">
      <c r="B137" s="511" t="s">
        <v>577</v>
      </c>
      <c r="C137" s="509">
        <v>0</v>
      </c>
      <c r="D137" s="96"/>
      <c r="E137" s="96"/>
    </row>
    <row r="138" spans="1:26" s="173" customFormat="1">
      <c r="B138" s="511" t="s">
        <v>578</v>
      </c>
      <c r="C138" s="509">
        <v>0</v>
      </c>
      <c r="D138" s="96"/>
      <c r="E138" s="96"/>
    </row>
    <row r="139" spans="1:26">
      <c r="A139" s="173"/>
      <c r="B139" s="511" t="s">
        <v>579</v>
      </c>
      <c r="C139" s="509">
        <v>2</v>
      </c>
      <c r="D139" s="31"/>
      <c r="E139" s="171"/>
      <c r="G139" s="173"/>
      <c r="H139" s="173"/>
      <c r="I139" s="173"/>
      <c r="J139" s="173"/>
      <c r="K139" s="173"/>
      <c r="L139" s="173"/>
      <c r="M139" s="173"/>
      <c r="N139" s="173"/>
      <c r="O139" s="173"/>
      <c r="P139" s="173"/>
      <c r="Q139" s="173"/>
      <c r="R139" s="173"/>
      <c r="S139" s="173"/>
      <c r="T139" s="173"/>
      <c r="U139" s="173"/>
      <c r="V139" s="173"/>
      <c r="W139" s="173"/>
      <c r="X139" s="173"/>
      <c r="Y139" s="173"/>
      <c r="Z139" s="173"/>
    </row>
    <row r="140" spans="1:26">
      <c r="A140" s="173"/>
      <c r="B140" s="511" t="s">
        <v>580</v>
      </c>
      <c r="C140" s="509">
        <v>5</v>
      </c>
      <c r="D140" s="31"/>
      <c r="E140" s="171"/>
      <c r="G140" s="173"/>
      <c r="H140" s="173"/>
      <c r="I140" s="173"/>
      <c r="J140" s="173"/>
      <c r="K140" s="173"/>
      <c r="L140" s="173"/>
      <c r="M140" s="173"/>
      <c r="N140" s="173"/>
      <c r="O140" s="173"/>
      <c r="P140" s="173"/>
      <c r="Q140" s="173"/>
      <c r="R140" s="173"/>
      <c r="S140" s="173"/>
      <c r="T140" s="173"/>
      <c r="U140" s="173"/>
      <c r="V140" s="173"/>
      <c r="W140" s="173"/>
      <c r="X140" s="173"/>
      <c r="Y140" s="173"/>
      <c r="Z140" s="173"/>
    </row>
    <row r="141" spans="1:26">
      <c r="A141" s="173"/>
      <c r="B141" s="511" t="s">
        <v>581</v>
      </c>
      <c r="C141" s="509">
        <v>3</v>
      </c>
      <c r="D141" s="31"/>
      <c r="E141" s="171"/>
      <c r="G141" s="173"/>
      <c r="H141" s="173"/>
      <c r="I141" s="173"/>
      <c r="J141" s="173"/>
      <c r="K141" s="173"/>
      <c r="L141" s="173"/>
      <c r="M141" s="173"/>
      <c r="N141" s="173"/>
      <c r="O141" s="173"/>
      <c r="P141" s="173"/>
      <c r="Q141" s="173"/>
      <c r="R141" s="173"/>
      <c r="S141" s="173"/>
      <c r="T141" s="173"/>
      <c r="U141" s="173"/>
      <c r="V141" s="173"/>
      <c r="W141" s="173"/>
      <c r="X141" s="173"/>
      <c r="Y141" s="173"/>
      <c r="Z141" s="173"/>
    </row>
    <row r="142" spans="1:26">
      <c r="A142" s="173"/>
      <c r="B142" s="511" t="s">
        <v>582</v>
      </c>
      <c r="C142" s="508">
        <v>2</v>
      </c>
      <c r="D142" s="31"/>
      <c r="E142" s="171"/>
      <c r="G142" s="173"/>
      <c r="H142" s="173"/>
      <c r="I142" s="173"/>
      <c r="J142" s="173"/>
      <c r="K142" s="173"/>
      <c r="L142" s="173"/>
      <c r="M142" s="173"/>
      <c r="N142" s="173"/>
      <c r="O142" s="173"/>
      <c r="P142" s="173"/>
      <c r="Q142" s="173"/>
      <c r="R142" s="173"/>
      <c r="S142" s="173"/>
      <c r="T142" s="173"/>
      <c r="U142" s="173"/>
      <c r="V142" s="173"/>
      <c r="W142" s="173"/>
      <c r="X142" s="173"/>
      <c r="Y142" s="173"/>
      <c r="Z142" s="173"/>
    </row>
    <row r="143" spans="1:26">
      <c r="A143" s="173"/>
      <c r="B143" s="111"/>
      <c r="C143" s="171"/>
      <c r="D143" s="63"/>
      <c r="E143" s="171"/>
      <c r="G143" s="173"/>
      <c r="H143" s="173"/>
      <c r="I143" s="173"/>
      <c r="J143" s="173"/>
      <c r="K143" s="173"/>
      <c r="L143" s="173"/>
      <c r="M143" s="173"/>
      <c r="N143" s="173"/>
      <c r="O143" s="173"/>
      <c r="P143" s="173"/>
      <c r="Q143" s="173"/>
      <c r="R143" s="173"/>
      <c r="S143" s="173"/>
      <c r="T143" s="173"/>
      <c r="U143" s="173"/>
      <c r="V143" s="173"/>
      <c r="W143" s="173"/>
      <c r="X143" s="173"/>
      <c r="Y143" s="173"/>
      <c r="Z143" s="173"/>
    </row>
    <row r="144" spans="1:26">
      <c r="A144" s="173"/>
      <c r="B144" s="173"/>
      <c r="C144" s="173"/>
      <c r="D144" s="173"/>
      <c r="E144" s="173"/>
      <c r="F144" s="173"/>
      <c r="G144" s="173"/>
      <c r="H144" s="173"/>
      <c r="I144" s="173"/>
      <c r="J144" s="173"/>
      <c r="K144" s="173"/>
      <c r="L144" s="173"/>
      <c r="M144" s="173"/>
      <c r="N144" s="173"/>
      <c r="O144" s="173"/>
      <c r="P144" s="173"/>
      <c r="Q144" s="173"/>
      <c r="R144" s="173"/>
      <c r="S144" s="173"/>
      <c r="T144" s="173"/>
      <c r="U144" s="173"/>
      <c r="V144" s="173"/>
      <c r="W144" s="173"/>
      <c r="X144" s="173"/>
      <c r="Y144" s="173"/>
      <c r="Z144" s="173"/>
    </row>
    <row r="145" spans="1:26" ht="27.25" customHeight="1">
      <c r="A145" s="638" t="s">
        <v>397</v>
      </c>
      <c r="B145" s="620"/>
      <c r="C145" s="620"/>
      <c r="D145" s="620"/>
      <c r="E145" s="620"/>
      <c r="F145" s="620"/>
      <c r="G145" s="620"/>
      <c r="H145" s="173"/>
      <c r="I145" s="173"/>
      <c r="J145" s="173"/>
      <c r="K145" s="173"/>
      <c r="L145" s="173"/>
      <c r="M145" s="173"/>
      <c r="N145" s="173"/>
      <c r="O145" s="173"/>
      <c r="P145" s="173"/>
      <c r="Q145" s="173"/>
      <c r="R145" s="173"/>
      <c r="S145" s="173"/>
      <c r="T145" s="173"/>
      <c r="U145" s="173"/>
      <c r="V145" s="173"/>
      <c r="W145" s="173"/>
      <c r="X145" s="173"/>
      <c r="Y145" s="173"/>
      <c r="Z145" s="173"/>
    </row>
    <row r="147" spans="1:26" s="76" customFormat="1" ht="15" customHeight="1">
      <c r="A147" s="619" t="s">
        <v>350</v>
      </c>
      <c r="B147" s="619"/>
      <c r="C147" s="619"/>
      <c r="D147" s="619"/>
      <c r="E147" s="619"/>
      <c r="F147" s="619"/>
      <c r="G147" s="619"/>
      <c r="H147" s="619"/>
    </row>
    <row r="149" spans="1:26">
      <c r="A149" s="173"/>
      <c r="B149" s="173"/>
      <c r="C149" s="173" t="s">
        <v>398</v>
      </c>
      <c r="D149" s="173"/>
      <c r="E149" s="173"/>
      <c r="F149" s="173"/>
      <c r="G149" s="173"/>
    </row>
    <row r="150" spans="1:26">
      <c r="A150" s="173"/>
      <c r="B150" s="173" t="s">
        <v>399</v>
      </c>
      <c r="C150" s="173">
        <v>3</v>
      </c>
      <c r="D150" s="173"/>
      <c r="E150" s="173"/>
      <c r="F150" s="173"/>
      <c r="G150" s="173"/>
    </row>
    <row r="151" spans="1:26">
      <c r="A151" s="173"/>
      <c r="B151" s="173" t="s">
        <v>400</v>
      </c>
      <c r="C151" s="173">
        <v>3</v>
      </c>
      <c r="D151" s="173"/>
      <c r="E151" s="173"/>
      <c r="F151" s="173"/>
      <c r="G151" s="173"/>
    </row>
    <row r="152" spans="1:26">
      <c r="A152" s="173"/>
      <c r="B152" s="173" t="s">
        <v>401</v>
      </c>
      <c r="C152" s="173">
        <v>3</v>
      </c>
      <c r="D152" s="173"/>
      <c r="E152" s="173"/>
      <c r="F152" s="173"/>
      <c r="G152" s="173"/>
    </row>
    <row r="153" spans="1:26">
      <c r="A153" s="173"/>
      <c r="B153" s="173" t="s">
        <v>402</v>
      </c>
      <c r="C153" s="173">
        <v>3</v>
      </c>
      <c r="D153" s="173"/>
      <c r="E153" s="173"/>
      <c r="F153" s="173"/>
      <c r="G153" s="173"/>
    </row>
    <row r="154" spans="1:26">
      <c r="A154" s="173"/>
      <c r="B154" s="173" t="s">
        <v>403</v>
      </c>
      <c r="C154" s="173">
        <v>3</v>
      </c>
      <c r="D154" s="173"/>
      <c r="E154" s="173"/>
      <c r="F154" s="173"/>
      <c r="G154" s="173"/>
    </row>
    <row r="155" spans="1:26">
      <c r="A155" s="173"/>
      <c r="B155" s="173" t="s">
        <v>404</v>
      </c>
      <c r="C155" s="173">
        <v>3</v>
      </c>
      <c r="D155" s="173"/>
      <c r="E155" s="173"/>
      <c r="F155" s="173"/>
      <c r="G155" s="173"/>
    </row>
    <row r="156" spans="1:26">
      <c r="A156" s="173"/>
      <c r="B156" s="173" t="s">
        <v>405</v>
      </c>
      <c r="C156" s="173">
        <v>4</v>
      </c>
      <c r="D156" s="173"/>
      <c r="E156" s="173"/>
      <c r="F156" s="173"/>
      <c r="G156" s="173"/>
    </row>
    <row r="157" spans="1:26">
      <c r="A157" s="173"/>
      <c r="B157" s="173" t="s">
        <v>406</v>
      </c>
      <c r="C157" s="173">
        <v>4</v>
      </c>
      <c r="D157" s="173"/>
      <c r="E157" s="173"/>
      <c r="F157" s="173"/>
      <c r="G157" s="173"/>
    </row>
    <row r="158" spans="1:26">
      <c r="A158" s="173"/>
      <c r="B158" s="173" t="s">
        <v>407</v>
      </c>
      <c r="C158" s="173">
        <v>4</v>
      </c>
      <c r="D158" s="173"/>
      <c r="E158" s="173"/>
      <c r="F158" s="173"/>
      <c r="G158" s="173"/>
    </row>
    <row r="159" spans="1:26">
      <c r="A159" s="173"/>
      <c r="B159" s="173" t="s">
        <v>408</v>
      </c>
      <c r="C159" s="173">
        <v>4</v>
      </c>
      <c r="D159" s="173"/>
      <c r="E159" s="173"/>
      <c r="F159" s="173"/>
      <c r="G159" s="173"/>
    </row>
    <row r="160" spans="1:26">
      <c r="A160" s="173"/>
      <c r="B160" s="173" t="s">
        <v>409</v>
      </c>
      <c r="C160" s="173">
        <v>5</v>
      </c>
      <c r="D160" s="173"/>
      <c r="E160" s="173"/>
      <c r="F160" s="173"/>
      <c r="G160" s="173"/>
    </row>
    <row r="161" spans="1:7">
      <c r="A161" s="173"/>
      <c r="B161" s="173" t="s">
        <v>410</v>
      </c>
      <c r="C161" s="173">
        <v>5</v>
      </c>
      <c r="D161" s="173"/>
      <c r="E161" s="173"/>
      <c r="F161" s="173"/>
      <c r="G161" s="173"/>
    </row>
    <row r="162" spans="1:7">
      <c r="A162" s="173"/>
      <c r="B162" s="173" t="s">
        <v>411</v>
      </c>
      <c r="C162" s="173">
        <v>5</v>
      </c>
      <c r="D162" s="173"/>
      <c r="E162" s="173"/>
      <c r="F162" s="173"/>
      <c r="G162" s="173"/>
    </row>
    <row r="163" spans="1:7">
      <c r="A163" s="173"/>
      <c r="B163" s="173" t="s">
        <v>412</v>
      </c>
      <c r="C163" s="173">
        <v>6</v>
      </c>
      <c r="D163" s="173"/>
      <c r="E163" s="173"/>
      <c r="F163" s="173"/>
      <c r="G163" s="173"/>
    </row>
    <row r="164" spans="1:7">
      <c r="A164" s="173"/>
      <c r="B164" s="173" t="s">
        <v>413</v>
      </c>
      <c r="C164" s="173">
        <v>6</v>
      </c>
      <c r="D164" s="173"/>
      <c r="E164" s="173"/>
      <c r="F164" s="173"/>
      <c r="G164" s="173"/>
    </row>
    <row r="165" spans="1:7">
      <c r="A165" s="173"/>
      <c r="B165" s="173" t="s">
        <v>414</v>
      </c>
      <c r="C165" s="173">
        <v>6</v>
      </c>
      <c r="D165" s="173"/>
      <c r="E165" s="173"/>
      <c r="F165" s="173"/>
      <c r="G165" s="173"/>
    </row>
    <row r="166" spans="1:7">
      <c r="A166" s="173"/>
      <c r="B166" s="173" t="s">
        <v>415</v>
      </c>
      <c r="C166" s="173">
        <v>7</v>
      </c>
      <c r="D166" s="173"/>
      <c r="E166" s="173"/>
      <c r="F166" s="173"/>
      <c r="G166" s="173"/>
    </row>
    <row r="167" spans="1:7">
      <c r="A167" s="173"/>
      <c r="B167" s="173" t="s">
        <v>416</v>
      </c>
      <c r="C167" s="173">
        <v>9</v>
      </c>
      <c r="D167" s="96"/>
      <c r="E167" s="96"/>
      <c r="F167" s="173"/>
      <c r="G167" s="173"/>
    </row>
    <row r="168" spans="1:7">
      <c r="A168" s="173"/>
      <c r="B168" s="173" t="s">
        <v>417</v>
      </c>
      <c r="C168" s="173">
        <v>9</v>
      </c>
      <c r="D168" s="96"/>
      <c r="E168" s="96"/>
      <c r="F168" s="173"/>
      <c r="G168" s="173"/>
    </row>
    <row r="169" spans="1:7">
      <c r="A169" s="173"/>
      <c r="B169" s="173" t="s">
        <v>418</v>
      </c>
      <c r="C169" s="173">
        <v>10</v>
      </c>
      <c r="D169" s="96"/>
      <c r="E169" s="96"/>
      <c r="F169" s="173"/>
      <c r="G169" s="173"/>
    </row>
    <row r="170" spans="1:7">
      <c r="A170" s="173"/>
      <c r="B170" s="173" t="s">
        <v>419</v>
      </c>
      <c r="C170" s="173">
        <v>13</v>
      </c>
      <c r="D170" s="96"/>
      <c r="E170" s="96"/>
      <c r="F170" s="173"/>
      <c r="G170" s="173"/>
    </row>
    <row r="171" spans="1:7">
      <c r="A171" s="173"/>
      <c r="B171" s="173" t="s">
        <v>420</v>
      </c>
      <c r="C171" s="173">
        <v>16</v>
      </c>
      <c r="D171" s="96"/>
      <c r="E171" s="96"/>
      <c r="F171" s="173"/>
      <c r="G171" s="173"/>
    </row>
    <row r="172" spans="1:7">
      <c r="A172" s="173"/>
      <c r="B172" s="173" t="s">
        <v>32</v>
      </c>
      <c r="C172" s="173">
        <v>39</v>
      </c>
      <c r="D172" s="96"/>
      <c r="E172" s="96"/>
      <c r="F172" s="173"/>
      <c r="G172" s="173"/>
    </row>
    <row r="173" spans="1:7">
      <c r="A173" s="173"/>
      <c r="B173" s="173" t="s">
        <v>421</v>
      </c>
      <c r="C173" s="173">
        <v>42</v>
      </c>
      <c r="D173" s="96"/>
      <c r="E173" s="96"/>
      <c r="F173" s="173"/>
      <c r="G173" s="173"/>
    </row>
    <row r="174" spans="1:7">
      <c r="A174" s="173"/>
      <c r="B174" s="173" t="s">
        <v>422</v>
      </c>
      <c r="C174" s="173">
        <v>44</v>
      </c>
      <c r="D174" s="31"/>
      <c r="E174" s="31"/>
      <c r="F174" s="173"/>
      <c r="G174" s="173"/>
    </row>
    <row r="175" spans="1:7">
      <c r="A175" s="173"/>
      <c r="B175" s="253"/>
      <c r="C175" s="31"/>
      <c r="D175" s="31"/>
      <c r="E175" s="31"/>
      <c r="F175" s="173"/>
      <c r="G175" s="173"/>
    </row>
    <row r="176" spans="1:7" ht="33" customHeight="1">
      <c r="A176" s="638" t="s">
        <v>423</v>
      </c>
      <c r="B176" s="620"/>
      <c r="C176" s="620"/>
      <c r="D176" s="620"/>
      <c r="E176" s="620"/>
      <c r="F176" s="620"/>
      <c r="G176" s="620"/>
    </row>
  </sheetData>
  <sortState ref="A4:F24">
    <sortCondition ref="C4:C24"/>
  </sortState>
  <mergeCells count="14">
    <mergeCell ref="A176:G176"/>
    <mergeCell ref="A1:H1"/>
    <mergeCell ref="A34:H34"/>
    <mergeCell ref="A128:H128"/>
    <mergeCell ref="A145:G145"/>
    <mergeCell ref="A147:H147"/>
    <mergeCell ref="A126:G126"/>
    <mergeCell ref="A58:H58"/>
    <mergeCell ref="A87:I87"/>
    <mergeCell ref="A85:G85"/>
    <mergeCell ref="A100:H100"/>
    <mergeCell ref="A84:G84"/>
    <mergeCell ref="A96:G96"/>
    <mergeCell ref="A97:G97"/>
  </mergeCells>
  <hyperlinks>
    <hyperlink ref="A31" r:id="rId1" display="https://www.njsp.org/ucr/uniform-crime-reports.shtml"/>
    <hyperlink ref="A55" r:id="rId2" display="https://www.njsp.org/ucr/uniform-crime-reports.shtml"/>
  </hyperlink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3"/>
  <sheetViews>
    <sheetView zoomScale="80" zoomScaleNormal="80" workbookViewId="0">
      <selection activeCell="I10" sqref="I10"/>
    </sheetView>
  </sheetViews>
  <sheetFormatPr defaultRowHeight="14.5"/>
  <cols>
    <col min="2" max="2" width="22.1796875" customWidth="1"/>
    <col min="9" max="9" width="16.54296875" customWidth="1"/>
  </cols>
  <sheetData>
    <row r="1" spans="1:9" s="76" customFormat="1">
      <c r="A1" s="619" t="s">
        <v>494</v>
      </c>
      <c r="B1" s="619"/>
      <c r="C1" s="619"/>
      <c r="D1" s="619"/>
      <c r="E1" s="619"/>
      <c r="F1" s="619"/>
      <c r="G1" s="619"/>
      <c r="H1" s="619"/>
      <c r="I1" s="619"/>
    </row>
    <row r="3" spans="1:9" ht="24">
      <c r="A3" s="173"/>
      <c r="B3" s="512"/>
      <c r="C3" s="522" t="s">
        <v>212</v>
      </c>
      <c r="D3" s="521" t="s">
        <v>70</v>
      </c>
      <c r="E3" s="71"/>
      <c r="F3" s="71"/>
      <c r="G3" s="71"/>
      <c r="H3" s="71"/>
      <c r="I3" s="70"/>
    </row>
    <row r="4" spans="1:9" s="420" customFormat="1">
      <c r="B4" s="56" t="s">
        <v>18</v>
      </c>
      <c r="D4" s="147">
        <v>570</v>
      </c>
      <c r="E4" s="519"/>
      <c r="F4" s="519"/>
      <c r="G4" s="519"/>
      <c r="H4" s="519"/>
      <c r="I4" s="518"/>
    </row>
    <row r="5" spans="1:9">
      <c r="A5" s="173"/>
      <c r="B5" s="516" t="s">
        <v>34</v>
      </c>
      <c r="C5" s="520">
        <v>773</v>
      </c>
      <c r="D5" s="519"/>
      <c r="E5" s="71"/>
      <c r="F5" s="71"/>
      <c r="G5" s="71"/>
      <c r="H5" s="71"/>
      <c r="I5" s="70"/>
    </row>
    <row r="6" spans="1:9">
      <c r="A6" s="173"/>
      <c r="B6" s="516" t="s">
        <v>21</v>
      </c>
      <c r="C6" s="514">
        <v>1265</v>
      </c>
      <c r="D6" s="519"/>
      <c r="E6" s="71"/>
      <c r="F6" s="71"/>
      <c r="G6" s="71"/>
      <c r="H6" s="71"/>
      <c r="I6" s="70"/>
    </row>
    <row r="7" spans="1:9">
      <c r="A7" s="173"/>
      <c r="B7" s="516" t="s">
        <v>27</v>
      </c>
      <c r="C7" s="514">
        <v>1311</v>
      </c>
      <c r="D7" s="519"/>
      <c r="E7" s="71"/>
      <c r="F7" s="71"/>
      <c r="G7" s="71"/>
      <c r="H7" s="71"/>
      <c r="I7" s="70"/>
    </row>
    <row r="8" spans="1:9">
      <c r="A8" s="173"/>
      <c r="B8" s="516" t="s">
        <v>31</v>
      </c>
      <c r="C8" s="514">
        <v>1339</v>
      </c>
      <c r="D8" s="519"/>
      <c r="E8" s="71"/>
      <c r="F8" s="71"/>
      <c r="G8" s="71"/>
      <c r="H8" s="71"/>
      <c r="I8" s="70"/>
    </row>
    <row r="9" spans="1:9">
      <c r="A9" s="173"/>
      <c r="B9" s="516" t="s">
        <v>19</v>
      </c>
      <c r="C9" s="514">
        <v>1802</v>
      </c>
      <c r="D9" s="519"/>
      <c r="E9" s="71"/>
      <c r="F9" s="71"/>
      <c r="G9" s="71"/>
      <c r="H9" s="71"/>
      <c r="I9" s="70"/>
    </row>
    <row r="10" spans="1:9">
      <c r="A10" s="173"/>
      <c r="B10" s="516" t="s">
        <v>20</v>
      </c>
      <c r="C10" s="514">
        <v>1840</v>
      </c>
      <c r="D10" s="519"/>
      <c r="E10" s="71"/>
      <c r="F10" s="71"/>
      <c r="G10" s="71"/>
      <c r="H10" s="71"/>
      <c r="I10" s="70"/>
    </row>
    <row r="11" spans="1:9">
      <c r="A11" s="173"/>
      <c r="B11" s="516" t="s">
        <v>29</v>
      </c>
      <c r="C11" s="514">
        <v>2139</v>
      </c>
      <c r="D11" s="519"/>
      <c r="E11" s="71"/>
      <c r="F11" s="71"/>
      <c r="G11" s="71"/>
      <c r="H11" s="71"/>
      <c r="I11" s="70"/>
    </row>
    <row r="12" spans="1:9">
      <c r="A12" s="173"/>
      <c r="B12" s="516" t="s">
        <v>26</v>
      </c>
      <c r="C12" s="514">
        <v>2417</v>
      </c>
      <c r="D12" s="519"/>
      <c r="E12" s="71"/>
      <c r="F12" s="71"/>
      <c r="G12" s="71"/>
      <c r="H12" s="71"/>
      <c r="I12" s="70"/>
    </row>
    <row r="13" spans="1:9">
      <c r="A13" s="173"/>
      <c r="B13" s="516" t="s">
        <v>37</v>
      </c>
      <c r="C13" s="520">
        <v>2451</v>
      </c>
      <c r="D13" s="519"/>
      <c r="E13" s="71"/>
      <c r="F13" s="71"/>
      <c r="G13" s="71"/>
      <c r="H13" s="71"/>
      <c r="I13" s="70"/>
    </row>
    <row r="14" spans="1:9">
      <c r="A14" s="173"/>
      <c r="B14" s="516" t="s">
        <v>38</v>
      </c>
      <c r="C14" s="514">
        <v>2510</v>
      </c>
      <c r="D14" s="519"/>
      <c r="E14" s="71"/>
      <c r="F14" s="71"/>
      <c r="G14" s="71"/>
      <c r="H14" s="71"/>
      <c r="I14" s="70"/>
    </row>
    <row r="15" spans="1:9">
      <c r="A15" s="173"/>
      <c r="B15" s="516" t="s">
        <v>36</v>
      </c>
      <c r="C15" s="514">
        <v>2656</v>
      </c>
      <c r="D15" s="519"/>
      <c r="E15" s="71"/>
      <c r="F15" s="71"/>
      <c r="G15" s="71"/>
      <c r="H15" s="71"/>
      <c r="I15" s="70"/>
    </row>
    <row r="16" spans="1:9">
      <c r="A16" s="173"/>
      <c r="B16" s="516" t="s">
        <v>28</v>
      </c>
      <c r="C16" s="514">
        <v>3054</v>
      </c>
      <c r="D16" s="519"/>
      <c r="E16" s="71"/>
      <c r="F16" s="71"/>
      <c r="G16" s="71"/>
      <c r="H16" s="71"/>
      <c r="I16" s="70"/>
    </row>
    <row r="17" spans="1:9">
      <c r="A17" s="173"/>
      <c r="B17" s="523" t="s">
        <v>35</v>
      </c>
      <c r="C17" s="513">
        <v>3187</v>
      </c>
      <c r="D17" s="512"/>
      <c r="E17" s="31"/>
      <c r="F17" s="31"/>
      <c r="G17" s="31"/>
      <c r="H17" s="31"/>
      <c r="I17" s="173"/>
    </row>
    <row r="18" spans="1:9">
      <c r="A18" s="173"/>
      <c r="B18" s="516" t="s">
        <v>23</v>
      </c>
      <c r="C18" s="514">
        <v>3410</v>
      </c>
      <c r="D18" s="513"/>
      <c r="E18" s="31"/>
      <c r="F18" s="31"/>
      <c r="G18" s="31"/>
      <c r="H18" s="31"/>
      <c r="I18" s="173"/>
    </row>
    <row r="19" spans="1:9">
      <c r="A19" s="173"/>
      <c r="B19" s="516" t="s">
        <v>24</v>
      </c>
      <c r="C19" s="514">
        <v>3514</v>
      </c>
      <c r="D19" s="513"/>
      <c r="E19" s="31"/>
      <c r="F19" s="31"/>
      <c r="G19" s="31"/>
      <c r="H19" s="31"/>
      <c r="I19" s="173"/>
    </row>
    <row r="20" spans="1:9">
      <c r="A20" s="173"/>
      <c r="B20" s="516" t="s">
        <v>22</v>
      </c>
      <c r="C20" s="514">
        <v>3747</v>
      </c>
      <c r="D20" s="513"/>
      <c r="E20" s="31"/>
      <c r="F20" s="31"/>
      <c r="G20" s="31"/>
      <c r="H20" s="31"/>
      <c r="I20" s="173"/>
    </row>
    <row r="21" spans="1:9">
      <c r="A21" s="173"/>
      <c r="B21" s="516" t="s">
        <v>25</v>
      </c>
      <c r="C21" s="514">
        <v>4336</v>
      </c>
      <c r="D21" s="513"/>
      <c r="E21" s="31"/>
      <c r="F21" s="31"/>
      <c r="G21" s="31"/>
      <c r="H21" s="31"/>
      <c r="I21" s="173"/>
    </row>
    <row r="22" spans="1:9">
      <c r="A22" s="173"/>
      <c r="B22" s="516" t="s">
        <v>30</v>
      </c>
      <c r="C22" s="514">
        <v>4372</v>
      </c>
      <c r="D22" s="517"/>
      <c r="E22" s="31"/>
      <c r="F22" s="31"/>
      <c r="G22" s="31"/>
      <c r="H22" s="31"/>
      <c r="I22" s="173"/>
    </row>
    <row r="23" spans="1:9">
      <c r="A23" s="173"/>
      <c r="B23" s="516" t="s">
        <v>33</v>
      </c>
      <c r="C23" s="514">
        <v>6420</v>
      </c>
      <c r="D23" s="513"/>
      <c r="E23" s="31"/>
      <c r="F23" s="31"/>
      <c r="G23" s="31"/>
      <c r="H23" s="31"/>
      <c r="I23" s="173"/>
    </row>
    <row r="24" spans="1:9">
      <c r="A24" s="173"/>
      <c r="B24" s="516" t="s">
        <v>32</v>
      </c>
      <c r="C24" s="514">
        <v>6532</v>
      </c>
      <c r="D24" s="513"/>
      <c r="E24" s="31"/>
      <c r="F24" s="31"/>
      <c r="G24" s="31"/>
      <c r="H24" s="31"/>
      <c r="I24" s="173"/>
    </row>
    <row r="25" spans="1:9">
      <c r="A25" s="173"/>
      <c r="B25" s="515" t="s">
        <v>53</v>
      </c>
      <c r="C25" s="514">
        <v>59645</v>
      </c>
      <c r="D25" s="513"/>
      <c r="E25" s="31"/>
      <c r="F25" s="31"/>
      <c r="G25" s="31"/>
      <c r="H25" s="31"/>
      <c r="I25" s="173"/>
    </row>
    <row r="27" spans="1:9" ht="14.25" customHeight="1">
      <c r="A27" s="618" t="s">
        <v>213</v>
      </c>
      <c r="B27" s="618"/>
      <c r="C27" s="618"/>
      <c r="D27" s="618"/>
      <c r="E27" s="618"/>
      <c r="F27" s="618"/>
      <c r="G27" s="618"/>
      <c r="H27" s="618"/>
      <c r="I27" s="6"/>
    </row>
    <row r="28" spans="1:9" ht="25.15" customHeight="1">
      <c r="A28" s="618" t="s">
        <v>384</v>
      </c>
      <c r="B28" s="618"/>
      <c r="C28" s="618"/>
      <c r="D28" s="618"/>
      <c r="E28" s="618"/>
      <c r="F28" s="618"/>
      <c r="G28" s="618"/>
      <c r="H28" s="618"/>
      <c r="I28" s="6"/>
    </row>
    <row r="29" spans="1:9">
      <c r="A29" s="194"/>
      <c r="B29" s="194"/>
      <c r="C29" s="194"/>
      <c r="D29" s="194"/>
      <c r="E29" s="194"/>
      <c r="F29" s="194"/>
      <c r="G29" s="194"/>
      <c r="H29" s="194"/>
      <c r="I29" s="6"/>
    </row>
    <row r="30" spans="1:9" s="76" customFormat="1">
      <c r="A30" s="619" t="s">
        <v>337</v>
      </c>
      <c r="B30" s="619"/>
      <c r="C30" s="619"/>
      <c r="D30" s="619"/>
      <c r="E30" s="619"/>
      <c r="F30" s="619"/>
      <c r="G30" s="619"/>
      <c r="H30" s="619"/>
      <c r="I30" s="619"/>
    </row>
    <row r="32" spans="1:9" ht="24">
      <c r="A32" s="173"/>
      <c r="B32" s="524"/>
      <c r="C32" s="525" t="s">
        <v>212</v>
      </c>
      <c r="D32" s="62"/>
      <c r="E32" s="62"/>
      <c r="F32" s="62"/>
      <c r="G32" s="62"/>
      <c r="H32" s="71"/>
      <c r="I32" s="70"/>
    </row>
    <row r="33" spans="1:9">
      <c r="A33" s="173"/>
      <c r="B33" s="529">
        <v>2015</v>
      </c>
      <c r="C33" s="532">
        <v>487</v>
      </c>
      <c r="D33" s="31"/>
      <c r="E33" s="31"/>
      <c r="F33" s="31"/>
      <c r="G33" s="31"/>
      <c r="H33" s="32"/>
      <c r="I33" s="173"/>
    </row>
    <row r="34" spans="1:9">
      <c r="A34" s="173"/>
      <c r="B34" s="529">
        <v>2016</v>
      </c>
      <c r="C34" s="532">
        <v>554</v>
      </c>
      <c r="D34" s="31"/>
      <c r="E34" s="31"/>
      <c r="F34" s="31"/>
      <c r="G34" s="31"/>
      <c r="H34" s="32"/>
      <c r="I34" s="173"/>
    </row>
    <row r="35" spans="1:9">
      <c r="A35" s="173"/>
      <c r="B35" s="529">
        <v>2017</v>
      </c>
      <c r="C35" s="532">
        <v>572</v>
      </c>
      <c r="D35" s="31"/>
      <c r="E35" s="31"/>
      <c r="F35" s="31"/>
      <c r="G35" s="31"/>
      <c r="H35" s="32"/>
      <c r="I35" s="173"/>
    </row>
    <row r="36" spans="1:9">
      <c r="A36" s="173"/>
      <c r="B36" s="529">
        <v>2018</v>
      </c>
      <c r="C36" s="532">
        <v>620</v>
      </c>
      <c r="D36" s="31"/>
      <c r="E36" s="31"/>
      <c r="F36" s="31"/>
      <c r="G36" s="31"/>
      <c r="H36" s="32"/>
      <c r="I36" s="173"/>
    </row>
    <row r="37" spans="1:9">
      <c r="A37" s="173"/>
      <c r="B37" s="529">
        <v>2019</v>
      </c>
      <c r="C37" s="532">
        <v>570</v>
      </c>
      <c r="D37" s="31"/>
      <c r="E37" s="31"/>
      <c r="F37" s="31"/>
      <c r="G37" s="31"/>
      <c r="H37" s="32"/>
      <c r="I37" s="173"/>
    </row>
    <row r="39" spans="1:9" ht="14.25" customHeight="1">
      <c r="A39" s="618" t="s">
        <v>213</v>
      </c>
      <c r="B39" s="618"/>
      <c r="C39" s="618"/>
      <c r="D39" s="618"/>
      <c r="E39" s="618"/>
      <c r="F39" s="618"/>
      <c r="G39" s="618"/>
      <c r="H39" s="618"/>
      <c r="I39" s="6"/>
    </row>
    <row r="40" spans="1:9" ht="25.15" customHeight="1">
      <c r="A40" s="618" t="s">
        <v>385</v>
      </c>
      <c r="B40" s="618"/>
      <c r="C40" s="618"/>
      <c r="D40" s="618"/>
      <c r="E40" s="618"/>
      <c r="F40" s="618"/>
      <c r="G40" s="618"/>
      <c r="H40" s="618"/>
      <c r="I40" s="6"/>
    </row>
    <row r="41" spans="1:9">
      <c r="A41" s="194"/>
      <c r="B41" s="194"/>
      <c r="C41" s="194"/>
      <c r="D41" s="194"/>
      <c r="E41" s="194"/>
      <c r="F41" s="194"/>
      <c r="G41" s="194"/>
      <c r="H41" s="194"/>
      <c r="I41" s="6"/>
    </row>
    <row r="42" spans="1:9" s="76" customFormat="1">
      <c r="A42" s="619" t="s">
        <v>495</v>
      </c>
      <c r="B42" s="619"/>
      <c r="C42" s="619"/>
      <c r="D42" s="619"/>
      <c r="E42" s="619"/>
      <c r="F42" s="619"/>
      <c r="G42" s="619"/>
      <c r="H42" s="619"/>
      <c r="I42" s="619"/>
    </row>
    <row r="44" spans="1:9">
      <c r="A44" s="173"/>
      <c r="B44" s="524"/>
      <c r="C44" s="526">
        <v>2013</v>
      </c>
      <c r="D44" s="526">
        <v>2014</v>
      </c>
      <c r="E44" s="526">
        <v>2015</v>
      </c>
      <c r="F44" s="527">
        <v>2016</v>
      </c>
      <c r="G44" s="526">
        <v>2017</v>
      </c>
      <c r="H44" s="526">
        <v>2018</v>
      </c>
      <c r="I44" s="526">
        <v>2019</v>
      </c>
    </row>
    <row r="45" spans="1:9" s="173" customFormat="1">
      <c r="B45" s="532" t="s">
        <v>308</v>
      </c>
      <c r="C45" s="528">
        <v>104</v>
      </c>
      <c r="D45" s="528">
        <v>55</v>
      </c>
      <c r="E45" s="528">
        <v>80</v>
      </c>
      <c r="F45" s="532">
        <v>97</v>
      </c>
      <c r="G45" s="531">
        <v>128</v>
      </c>
      <c r="H45" s="531">
        <v>129</v>
      </c>
      <c r="I45" s="531">
        <v>124</v>
      </c>
    </row>
    <row r="46" spans="1:9" s="173" customFormat="1">
      <c r="B46" s="532" t="s">
        <v>313</v>
      </c>
      <c r="C46" s="528">
        <v>39</v>
      </c>
      <c r="D46" s="528">
        <v>37</v>
      </c>
      <c r="E46" s="528">
        <v>45</v>
      </c>
      <c r="F46" s="532">
        <v>39</v>
      </c>
      <c r="G46" s="531">
        <v>33</v>
      </c>
      <c r="H46" s="531">
        <v>43</v>
      </c>
      <c r="I46" s="531">
        <v>60</v>
      </c>
    </row>
    <row r="47" spans="1:9" s="173" customFormat="1">
      <c r="B47" s="532" t="s">
        <v>296</v>
      </c>
      <c r="C47" s="528">
        <v>51</v>
      </c>
      <c r="D47" s="528">
        <v>65</v>
      </c>
      <c r="E47" s="528">
        <v>37</v>
      </c>
      <c r="F47" s="532">
        <v>83</v>
      </c>
      <c r="G47" s="531">
        <v>85</v>
      </c>
      <c r="H47" s="531">
        <v>85</v>
      </c>
      <c r="I47" s="531">
        <v>58</v>
      </c>
    </row>
    <row r="48" spans="1:9" s="173" customFormat="1">
      <c r="B48" s="532" t="s">
        <v>309</v>
      </c>
      <c r="C48" s="528">
        <v>67</v>
      </c>
      <c r="D48" s="528">
        <v>80</v>
      </c>
      <c r="E48" s="528">
        <v>84</v>
      </c>
      <c r="F48" s="532">
        <v>81</v>
      </c>
      <c r="G48" s="531">
        <v>57</v>
      </c>
      <c r="H48" s="531">
        <v>67</v>
      </c>
      <c r="I48" s="533">
        <v>52</v>
      </c>
    </row>
    <row r="49" spans="1:9" s="173" customFormat="1">
      <c r="B49" s="532" t="s">
        <v>28</v>
      </c>
      <c r="C49" s="528">
        <v>20</v>
      </c>
      <c r="D49" s="528">
        <v>19</v>
      </c>
      <c r="E49" s="528">
        <v>21</v>
      </c>
      <c r="F49" s="532">
        <v>17</v>
      </c>
      <c r="G49" s="531">
        <v>27</v>
      </c>
      <c r="H49" s="531">
        <v>31</v>
      </c>
      <c r="I49" s="531">
        <v>35</v>
      </c>
    </row>
    <row r="50" spans="1:9" s="173" customFormat="1">
      <c r="B50" s="532" t="s">
        <v>312</v>
      </c>
      <c r="C50" s="528">
        <v>8</v>
      </c>
      <c r="D50" s="528">
        <v>13</v>
      </c>
      <c r="E50" s="528">
        <v>11</v>
      </c>
      <c r="F50" s="532">
        <v>23</v>
      </c>
      <c r="G50" s="531">
        <v>21</v>
      </c>
      <c r="H50" s="531">
        <v>27</v>
      </c>
      <c r="I50" s="531">
        <v>31</v>
      </c>
    </row>
    <row r="51" spans="1:9" s="173" customFormat="1">
      <c r="B51" s="532" t="s">
        <v>317</v>
      </c>
      <c r="C51" s="528">
        <v>32</v>
      </c>
      <c r="D51" s="528">
        <v>12</v>
      </c>
      <c r="E51" s="528">
        <v>14</v>
      </c>
      <c r="F51" s="532">
        <v>14</v>
      </c>
      <c r="G51" s="531">
        <v>23</v>
      </c>
      <c r="H51" s="531">
        <v>38</v>
      </c>
      <c r="I51" s="531">
        <v>28</v>
      </c>
    </row>
    <row r="52" spans="1:9" s="173" customFormat="1">
      <c r="B52" s="532" t="s">
        <v>303</v>
      </c>
      <c r="C52" s="528">
        <v>4</v>
      </c>
      <c r="D52" s="528">
        <v>4</v>
      </c>
      <c r="E52" s="528">
        <v>7</v>
      </c>
      <c r="F52" s="532">
        <v>11</v>
      </c>
      <c r="G52" s="531">
        <v>11</v>
      </c>
      <c r="H52" s="531">
        <v>21</v>
      </c>
      <c r="I52" s="531">
        <v>23</v>
      </c>
    </row>
    <row r="53" spans="1:9" s="173" customFormat="1">
      <c r="B53" s="532" t="s">
        <v>299</v>
      </c>
      <c r="C53" s="528">
        <v>21</v>
      </c>
      <c r="D53" s="528">
        <v>18</v>
      </c>
      <c r="E53" s="528">
        <v>31</v>
      </c>
      <c r="F53" s="532">
        <v>14</v>
      </c>
      <c r="G53" s="531">
        <v>25</v>
      </c>
      <c r="H53" s="531">
        <v>15</v>
      </c>
      <c r="I53" s="531">
        <v>20</v>
      </c>
    </row>
    <row r="54" spans="1:9" s="173" customFormat="1">
      <c r="B54" s="532" t="s">
        <v>301</v>
      </c>
      <c r="C54" s="528">
        <v>21</v>
      </c>
      <c r="D54" s="528">
        <v>23</v>
      </c>
      <c r="E54" s="528">
        <v>20</v>
      </c>
      <c r="F54" s="532">
        <v>22</v>
      </c>
      <c r="G54" s="531">
        <v>14</v>
      </c>
      <c r="H54" s="531">
        <v>32</v>
      </c>
      <c r="I54" s="531">
        <v>18</v>
      </c>
    </row>
    <row r="55" spans="1:9">
      <c r="A55" s="173"/>
      <c r="B55" s="532" t="s">
        <v>304</v>
      </c>
      <c r="C55" s="528">
        <v>25</v>
      </c>
      <c r="D55" s="528">
        <v>24</v>
      </c>
      <c r="E55" s="528">
        <v>28</v>
      </c>
      <c r="F55" s="532">
        <v>40</v>
      </c>
      <c r="G55" s="531">
        <v>27</v>
      </c>
      <c r="H55" s="531">
        <v>18</v>
      </c>
      <c r="I55" s="531">
        <v>18</v>
      </c>
    </row>
    <row r="56" spans="1:9">
      <c r="A56" s="173"/>
      <c r="B56" s="532" t="s">
        <v>289</v>
      </c>
      <c r="C56" s="528">
        <v>9</v>
      </c>
      <c r="D56" s="528">
        <v>9</v>
      </c>
      <c r="E56" s="528">
        <v>11</v>
      </c>
      <c r="F56" s="532">
        <v>13</v>
      </c>
      <c r="G56" s="531">
        <v>11</v>
      </c>
      <c r="H56" s="531">
        <v>12</v>
      </c>
      <c r="I56" s="531">
        <v>15</v>
      </c>
    </row>
    <row r="57" spans="1:9">
      <c r="A57" s="173"/>
      <c r="B57" s="532" t="s">
        <v>298</v>
      </c>
      <c r="C57" s="528">
        <v>2</v>
      </c>
      <c r="D57" s="528">
        <v>8</v>
      </c>
      <c r="E57" s="528">
        <v>6</v>
      </c>
      <c r="F57" s="532">
        <v>3</v>
      </c>
      <c r="G57" s="531">
        <v>2</v>
      </c>
      <c r="H57" s="531">
        <v>7</v>
      </c>
      <c r="I57" s="531">
        <v>11</v>
      </c>
    </row>
    <row r="58" spans="1:9">
      <c r="A58" s="173"/>
      <c r="B58" s="532" t="s">
        <v>300</v>
      </c>
      <c r="C58" s="528">
        <v>16</v>
      </c>
      <c r="D58" s="528">
        <v>9</v>
      </c>
      <c r="E58" s="528">
        <v>7</v>
      </c>
      <c r="F58" s="532">
        <v>16</v>
      </c>
      <c r="G58" s="531">
        <v>10</v>
      </c>
      <c r="H58" s="531">
        <v>9</v>
      </c>
      <c r="I58" s="531">
        <v>11</v>
      </c>
    </row>
    <row r="59" spans="1:9">
      <c r="A59" s="173"/>
      <c r="B59" s="532" t="s">
        <v>311</v>
      </c>
      <c r="C59" s="528">
        <v>1</v>
      </c>
      <c r="D59" s="528">
        <v>4</v>
      </c>
      <c r="E59" s="528">
        <v>0</v>
      </c>
      <c r="F59" s="532">
        <v>9</v>
      </c>
      <c r="G59" s="531">
        <v>10</v>
      </c>
      <c r="H59" s="531">
        <v>21</v>
      </c>
      <c r="I59" s="533">
        <v>11</v>
      </c>
    </row>
    <row r="60" spans="1:9">
      <c r="A60" s="173"/>
      <c r="B60" s="532" t="s">
        <v>288</v>
      </c>
      <c r="C60" s="528">
        <v>11</v>
      </c>
      <c r="D60" s="528">
        <v>4</v>
      </c>
      <c r="E60" s="528">
        <v>8</v>
      </c>
      <c r="F60" s="532">
        <v>6</v>
      </c>
      <c r="G60" s="531">
        <v>14</v>
      </c>
      <c r="H60" s="531">
        <v>11</v>
      </c>
      <c r="I60" s="531">
        <v>10</v>
      </c>
    </row>
    <row r="61" spans="1:9">
      <c r="A61" s="173"/>
      <c r="B61" s="532" t="s">
        <v>307</v>
      </c>
      <c r="C61" s="528">
        <v>5</v>
      </c>
      <c r="D61" s="528">
        <v>11</v>
      </c>
      <c r="E61" s="528">
        <v>7</v>
      </c>
      <c r="F61" s="532">
        <v>5</v>
      </c>
      <c r="G61" s="531">
        <v>5</v>
      </c>
      <c r="H61" s="531">
        <v>8</v>
      </c>
      <c r="I61" s="531">
        <v>10</v>
      </c>
    </row>
    <row r="62" spans="1:9">
      <c r="A62" s="173"/>
      <c r="B62" s="532" t="s">
        <v>316</v>
      </c>
      <c r="C62" s="528">
        <v>4</v>
      </c>
      <c r="D62" s="528">
        <v>9</v>
      </c>
      <c r="E62" s="528">
        <v>3</v>
      </c>
      <c r="F62" s="532">
        <v>13</v>
      </c>
      <c r="G62" s="531">
        <v>19</v>
      </c>
      <c r="H62" s="531">
        <v>5</v>
      </c>
      <c r="I62" s="531">
        <v>9</v>
      </c>
    </row>
    <row r="63" spans="1:9">
      <c r="A63" s="173"/>
      <c r="B63" s="532" t="s">
        <v>318</v>
      </c>
      <c r="C63" s="528">
        <v>6</v>
      </c>
      <c r="D63" s="528">
        <v>5</v>
      </c>
      <c r="E63" s="528">
        <v>5</v>
      </c>
      <c r="F63" s="532">
        <v>2</v>
      </c>
      <c r="G63" s="531">
        <v>3</v>
      </c>
      <c r="H63" s="531">
        <v>1</v>
      </c>
      <c r="I63" s="531">
        <v>8</v>
      </c>
    </row>
    <row r="64" spans="1:9">
      <c r="A64" s="173"/>
      <c r="B64" s="532" t="s">
        <v>295</v>
      </c>
      <c r="C64" s="528">
        <v>7</v>
      </c>
      <c r="D64" s="528">
        <v>10</v>
      </c>
      <c r="E64" s="528">
        <v>7</v>
      </c>
      <c r="F64" s="532">
        <v>9</v>
      </c>
      <c r="G64" s="531">
        <v>10</v>
      </c>
      <c r="H64" s="531">
        <v>11</v>
      </c>
      <c r="I64" s="531">
        <v>6</v>
      </c>
    </row>
    <row r="65" spans="1:9">
      <c r="A65" s="173"/>
      <c r="B65" s="532" t="s">
        <v>294</v>
      </c>
      <c r="C65" s="528">
        <v>23</v>
      </c>
      <c r="D65" s="528">
        <v>15</v>
      </c>
      <c r="E65" s="528">
        <v>23</v>
      </c>
      <c r="F65" s="532">
        <v>12</v>
      </c>
      <c r="G65" s="531">
        <v>9</v>
      </c>
      <c r="H65" s="531">
        <v>9</v>
      </c>
      <c r="I65" s="531">
        <v>4</v>
      </c>
    </row>
    <row r="66" spans="1:9">
      <c r="A66" s="173"/>
      <c r="B66" s="532" t="s">
        <v>290</v>
      </c>
      <c r="C66" s="528">
        <v>8</v>
      </c>
      <c r="D66" s="528">
        <v>9</v>
      </c>
      <c r="E66" s="528">
        <v>9</v>
      </c>
      <c r="F66" s="532">
        <v>8</v>
      </c>
      <c r="G66" s="531">
        <v>9</v>
      </c>
      <c r="H66" s="531">
        <v>12</v>
      </c>
      <c r="I66" s="531">
        <v>3</v>
      </c>
    </row>
    <row r="67" spans="1:9">
      <c r="A67" s="173"/>
      <c r="B67" s="532" t="s">
        <v>297</v>
      </c>
      <c r="C67" s="528">
        <v>10</v>
      </c>
      <c r="D67" s="528">
        <v>4</v>
      </c>
      <c r="E67" s="528">
        <v>4</v>
      </c>
      <c r="F67" s="532">
        <v>2</v>
      </c>
      <c r="G67" s="531">
        <v>1</v>
      </c>
      <c r="H67" s="531">
        <v>1</v>
      </c>
      <c r="I67" s="531">
        <v>3</v>
      </c>
    </row>
    <row r="68" spans="1:9">
      <c r="A68" s="173"/>
      <c r="B68" s="532" t="s">
        <v>310</v>
      </c>
      <c r="C68" s="528">
        <v>0</v>
      </c>
      <c r="D68" s="528">
        <v>1</v>
      </c>
      <c r="E68" s="528">
        <v>1</v>
      </c>
      <c r="F68" s="532">
        <v>2</v>
      </c>
      <c r="G68" s="531">
        <v>1</v>
      </c>
      <c r="H68" s="531">
        <v>1</v>
      </c>
      <c r="I68" s="531">
        <v>2</v>
      </c>
    </row>
    <row r="69" spans="1:9">
      <c r="A69" s="173"/>
      <c r="B69" s="532" t="s">
        <v>291</v>
      </c>
      <c r="C69" s="528">
        <v>1</v>
      </c>
      <c r="D69" s="528">
        <v>0</v>
      </c>
      <c r="E69" s="528">
        <v>0</v>
      </c>
      <c r="F69" s="532">
        <v>1</v>
      </c>
      <c r="G69" s="531">
        <v>2</v>
      </c>
      <c r="H69" s="531">
        <v>2</v>
      </c>
      <c r="I69" s="506"/>
    </row>
    <row r="70" spans="1:9">
      <c r="A70" s="173"/>
      <c r="B70" s="532" t="s">
        <v>302</v>
      </c>
      <c r="C70" s="528">
        <v>3</v>
      </c>
      <c r="D70" s="528">
        <v>10</v>
      </c>
      <c r="E70" s="528">
        <v>18</v>
      </c>
      <c r="F70" s="532">
        <v>12</v>
      </c>
      <c r="G70" s="531">
        <v>15</v>
      </c>
      <c r="H70" s="531">
        <v>4</v>
      </c>
      <c r="I70" s="506"/>
    </row>
    <row r="71" spans="1:9" s="173" customFormat="1">
      <c r="B71" s="171"/>
      <c r="C71" s="31"/>
      <c r="D71" s="31"/>
      <c r="E71" s="31"/>
      <c r="F71" s="31"/>
      <c r="G71" s="31"/>
      <c r="H71" s="31"/>
      <c r="I71" s="171"/>
    </row>
    <row r="72" spans="1:9" s="173" customFormat="1">
      <c r="B72" s="171"/>
      <c r="C72" s="31"/>
      <c r="D72" s="31"/>
      <c r="E72" s="31"/>
      <c r="F72" s="31"/>
      <c r="G72" s="31"/>
      <c r="H72" s="31"/>
      <c r="I72" s="171"/>
    </row>
    <row r="73" spans="1:9" s="173" customFormat="1">
      <c r="B73" s="171"/>
      <c r="C73" s="31"/>
      <c r="D73" s="31"/>
      <c r="E73" s="31"/>
      <c r="F73" s="31"/>
      <c r="G73" s="31"/>
      <c r="H73" s="31"/>
      <c r="I73" s="171"/>
    </row>
    <row r="74" spans="1:9" s="173" customFormat="1">
      <c r="B74" s="171"/>
      <c r="C74" s="31"/>
      <c r="D74" s="31"/>
      <c r="E74" s="31"/>
      <c r="F74" s="31"/>
      <c r="G74" s="31"/>
      <c r="H74" s="31"/>
      <c r="I74" s="171"/>
    </row>
    <row r="75" spans="1:9" s="173" customFormat="1">
      <c r="B75" s="171"/>
      <c r="C75" s="31"/>
      <c r="D75" s="31"/>
      <c r="E75" s="31"/>
      <c r="F75" s="31"/>
      <c r="G75" s="31"/>
      <c r="H75" s="31"/>
      <c r="I75" s="171"/>
    </row>
    <row r="76" spans="1:9" s="173" customFormat="1">
      <c r="B76" s="171"/>
      <c r="C76" s="31"/>
      <c r="D76" s="31"/>
      <c r="E76" s="31"/>
      <c r="F76" s="31"/>
      <c r="G76" s="31"/>
      <c r="H76" s="31"/>
      <c r="I76" s="171"/>
    </row>
    <row r="77" spans="1:9" s="173" customFormat="1">
      <c r="B77" s="171"/>
      <c r="C77" s="31"/>
      <c r="D77" s="31"/>
      <c r="E77" s="31"/>
      <c r="F77" s="31"/>
      <c r="G77" s="31"/>
      <c r="H77" s="31"/>
      <c r="I77" s="171"/>
    </row>
    <row r="78" spans="1:9" s="173" customFormat="1">
      <c r="B78" s="171"/>
      <c r="C78" s="31"/>
      <c r="D78" s="31"/>
      <c r="E78" s="31"/>
      <c r="F78" s="31"/>
      <c r="G78" s="31"/>
      <c r="H78" s="31"/>
      <c r="I78" s="171"/>
    </row>
    <row r="79" spans="1:9" s="173" customFormat="1">
      <c r="B79" s="171"/>
      <c r="C79" s="31"/>
      <c r="D79" s="31"/>
      <c r="E79" s="31"/>
      <c r="F79" s="31"/>
      <c r="G79" s="31"/>
      <c r="H79" s="31"/>
      <c r="I79" s="171"/>
    </row>
    <row r="80" spans="1:9" s="173" customFormat="1">
      <c r="B80" s="171"/>
      <c r="C80" s="31"/>
      <c r="D80" s="31"/>
      <c r="E80" s="31"/>
      <c r="F80" s="31"/>
      <c r="G80" s="31"/>
      <c r="H80" s="31"/>
      <c r="I80" s="171"/>
    </row>
    <row r="81" spans="2:9" s="173" customFormat="1">
      <c r="B81" s="171"/>
      <c r="C81" s="31"/>
      <c r="D81" s="31"/>
      <c r="E81" s="31"/>
      <c r="F81" s="31"/>
      <c r="G81" s="31"/>
      <c r="H81" s="31"/>
      <c r="I81" s="171"/>
    </row>
    <row r="82" spans="2:9" s="173" customFormat="1">
      <c r="B82" s="171"/>
      <c r="C82" s="31"/>
      <c r="D82" s="31"/>
      <c r="E82" s="31"/>
      <c r="F82" s="31"/>
      <c r="G82" s="31"/>
      <c r="H82" s="31"/>
      <c r="I82" s="171"/>
    </row>
    <row r="83" spans="2:9" s="173" customFormat="1">
      <c r="B83" s="171"/>
      <c r="C83" s="31"/>
      <c r="D83" s="31"/>
      <c r="E83" s="31"/>
      <c r="F83" s="31"/>
      <c r="G83" s="31"/>
      <c r="H83" s="31"/>
      <c r="I83" s="171"/>
    </row>
    <row r="84" spans="2:9" s="173" customFormat="1">
      <c r="B84" s="171"/>
      <c r="C84" s="31"/>
      <c r="D84" s="31"/>
      <c r="E84" s="31"/>
      <c r="F84" s="31"/>
      <c r="G84" s="31"/>
      <c r="H84" s="31"/>
      <c r="I84" s="171"/>
    </row>
    <row r="85" spans="2:9" s="173" customFormat="1">
      <c r="B85" s="171"/>
      <c r="C85" s="31"/>
      <c r="D85" s="31"/>
      <c r="E85" s="31"/>
      <c r="F85" s="31"/>
      <c r="G85" s="31"/>
      <c r="H85" s="31"/>
      <c r="I85" s="171"/>
    </row>
    <row r="86" spans="2:9" s="173" customFormat="1">
      <c r="B86" s="171"/>
      <c r="C86" s="31"/>
      <c r="D86" s="31"/>
      <c r="E86" s="31"/>
      <c r="F86" s="31"/>
      <c r="G86" s="31"/>
      <c r="H86" s="31"/>
      <c r="I86" s="171"/>
    </row>
    <row r="87" spans="2:9" s="173" customFormat="1">
      <c r="B87" s="171"/>
      <c r="C87" s="31"/>
      <c r="D87" s="31"/>
      <c r="E87" s="31"/>
      <c r="F87" s="31"/>
      <c r="G87" s="31"/>
      <c r="H87" s="31"/>
      <c r="I87" s="171"/>
    </row>
    <row r="88" spans="2:9" s="173" customFormat="1">
      <c r="B88" s="171"/>
      <c r="C88" s="31"/>
      <c r="D88" s="31"/>
      <c r="E88" s="31"/>
      <c r="F88" s="31"/>
      <c r="G88" s="31"/>
      <c r="H88" s="31"/>
      <c r="I88" s="171"/>
    </row>
    <row r="89" spans="2:9" s="173" customFormat="1">
      <c r="B89" s="171"/>
      <c r="C89" s="31"/>
      <c r="D89" s="31"/>
      <c r="E89" s="31"/>
      <c r="F89" s="31"/>
      <c r="G89" s="31"/>
      <c r="H89" s="31"/>
      <c r="I89" s="171"/>
    </row>
    <row r="90" spans="2:9" s="173" customFormat="1">
      <c r="B90" s="171"/>
      <c r="C90" s="31"/>
      <c r="D90" s="31"/>
      <c r="E90" s="31"/>
      <c r="F90" s="31"/>
      <c r="G90" s="31"/>
      <c r="H90" s="31"/>
      <c r="I90" s="171"/>
    </row>
    <row r="91" spans="2:9" s="173" customFormat="1">
      <c r="B91" s="171"/>
      <c r="C91" s="31"/>
      <c r="D91" s="31"/>
      <c r="E91" s="31"/>
      <c r="F91" s="31"/>
      <c r="G91" s="31"/>
      <c r="H91" s="31"/>
      <c r="I91" s="171"/>
    </row>
    <row r="92" spans="2:9" s="173" customFormat="1">
      <c r="B92" s="171"/>
      <c r="C92" s="31"/>
      <c r="D92" s="31"/>
      <c r="E92" s="31"/>
      <c r="F92" s="31"/>
      <c r="G92" s="31"/>
      <c r="H92" s="31"/>
      <c r="I92" s="171"/>
    </row>
    <row r="93" spans="2:9" s="173" customFormat="1">
      <c r="B93" s="171"/>
      <c r="C93" s="31"/>
      <c r="D93" s="31"/>
      <c r="E93" s="31"/>
      <c r="F93" s="31"/>
      <c r="G93" s="31"/>
      <c r="H93" s="31"/>
      <c r="I93" s="171"/>
    </row>
    <row r="94" spans="2:9" s="173" customFormat="1">
      <c r="B94" s="171"/>
      <c r="C94" s="31"/>
      <c r="D94" s="31"/>
      <c r="E94" s="31"/>
      <c r="F94" s="31"/>
      <c r="G94" s="31"/>
      <c r="H94" s="31"/>
      <c r="I94" s="171"/>
    </row>
    <row r="95" spans="2:9" s="173" customFormat="1">
      <c r="B95" s="171"/>
      <c r="C95" s="31"/>
      <c r="D95" s="31"/>
      <c r="E95" s="31"/>
      <c r="F95" s="31"/>
      <c r="G95" s="31"/>
      <c r="H95" s="31"/>
      <c r="I95" s="171"/>
    </row>
    <row r="96" spans="2:9" s="173" customFormat="1">
      <c r="B96" s="171"/>
      <c r="C96" s="31"/>
      <c r="D96" s="31"/>
      <c r="E96" s="31"/>
      <c r="F96" s="31"/>
      <c r="G96" s="31"/>
      <c r="H96" s="31"/>
      <c r="I96" s="171"/>
    </row>
    <row r="97" spans="2:9" s="173" customFormat="1">
      <c r="B97" s="171"/>
      <c r="C97" s="31"/>
      <c r="D97" s="31"/>
      <c r="E97" s="31"/>
      <c r="F97" s="31"/>
      <c r="G97" s="31"/>
      <c r="H97" s="31"/>
      <c r="I97" s="171"/>
    </row>
    <row r="98" spans="2:9" s="173" customFormat="1">
      <c r="B98" s="171"/>
      <c r="C98" s="31"/>
      <c r="D98" s="31"/>
      <c r="E98" s="31"/>
      <c r="F98" s="31"/>
      <c r="G98" s="31"/>
      <c r="H98" s="31"/>
      <c r="I98" s="171"/>
    </row>
    <row r="99" spans="2:9" s="173" customFormat="1">
      <c r="B99" s="171"/>
      <c r="C99" s="31"/>
      <c r="D99" s="31"/>
      <c r="E99" s="31"/>
      <c r="F99" s="31"/>
      <c r="G99" s="31"/>
      <c r="H99" s="31"/>
      <c r="I99" s="171"/>
    </row>
    <row r="100" spans="2:9" s="173" customFormat="1">
      <c r="B100" s="171"/>
      <c r="C100" s="31"/>
      <c r="D100" s="31"/>
      <c r="E100" s="31"/>
      <c r="F100" s="31"/>
      <c r="G100" s="31"/>
      <c r="H100" s="31"/>
      <c r="I100" s="171"/>
    </row>
    <row r="101" spans="2:9" s="173" customFormat="1">
      <c r="B101" s="171"/>
      <c r="C101" s="31"/>
      <c r="D101" s="31"/>
      <c r="E101" s="31"/>
      <c r="F101" s="31"/>
      <c r="G101" s="31"/>
      <c r="H101" s="31"/>
      <c r="I101" s="171"/>
    </row>
    <row r="102" spans="2:9" s="173" customFormat="1">
      <c r="B102" s="171"/>
      <c r="C102" s="31"/>
      <c r="D102" s="31"/>
      <c r="E102" s="31"/>
      <c r="F102" s="31"/>
      <c r="G102" s="31"/>
      <c r="H102" s="31"/>
      <c r="I102" s="171"/>
    </row>
    <row r="103" spans="2:9" s="173" customFormat="1">
      <c r="B103" s="171"/>
      <c r="C103" s="31"/>
      <c r="D103" s="31"/>
      <c r="E103" s="31"/>
      <c r="F103" s="31"/>
      <c r="G103" s="31"/>
      <c r="H103" s="31"/>
      <c r="I103" s="171"/>
    </row>
    <row r="104" spans="2:9" s="173" customFormat="1">
      <c r="B104" s="171"/>
      <c r="C104" s="31"/>
      <c r="D104" s="31"/>
      <c r="E104" s="31"/>
      <c r="F104" s="31"/>
      <c r="G104" s="31"/>
      <c r="H104" s="31"/>
      <c r="I104" s="171"/>
    </row>
    <row r="105" spans="2:9" s="173" customFormat="1">
      <c r="B105" s="171"/>
      <c r="C105" s="31"/>
      <c r="D105" s="31"/>
      <c r="E105" s="31"/>
      <c r="F105" s="31"/>
      <c r="G105" s="31"/>
      <c r="H105" s="31"/>
      <c r="I105" s="171"/>
    </row>
    <row r="106" spans="2:9" s="173" customFormat="1">
      <c r="B106" s="171"/>
      <c r="C106" s="31"/>
      <c r="D106" s="31"/>
      <c r="E106" s="31"/>
      <c r="F106" s="31"/>
      <c r="G106" s="31"/>
      <c r="H106" s="31"/>
      <c r="I106" s="171"/>
    </row>
    <row r="107" spans="2:9" s="173" customFormat="1">
      <c r="B107" s="171"/>
      <c r="C107" s="31"/>
      <c r="D107" s="31"/>
      <c r="E107" s="31"/>
      <c r="F107" s="31"/>
      <c r="G107" s="31"/>
      <c r="H107" s="31"/>
      <c r="I107" s="171"/>
    </row>
    <row r="108" spans="2:9" s="173" customFormat="1">
      <c r="B108" s="171"/>
      <c r="C108" s="31"/>
      <c r="D108" s="31"/>
      <c r="E108" s="31"/>
      <c r="F108" s="31"/>
      <c r="G108" s="31"/>
      <c r="H108" s="31"/>
      <c r="I108" s="171"/>
    </row>
    <row r="109" spans="2:9" s="173" customFormat="1">
      <c r="B109" s="171"/>
      <c r="C109" s="31"/>
      <c r="D109" s="31"/>
      <c r="E109" s="31"/>
      <c r="F109" s="31"/>
      <c r="G109" s="31"/>
      <c r="H109" s="31"/>
      <c r="I109" s="171"/>
    </row>
    <row r="110" spans="2:9" s="173" customFormat="1">
      <c r="B110" s="171"/>
      <c r="C110" s="31"/>
      <c r="D110" s="31"/>
      <c r="E110" s="31"/>
      <c r="F110" s="31"/>
      <c r="G110" s="31"/>
      <c r="H110" s="31"/>
      <c r="I110" s="171"/>
    </row>
    <row r="111" spans="2:9" s="173" customFormat="1">
      <c r="B111" s="171"/>
      <c r="C111" s="31"/>
      <c r="D111" s="31"/>
      <c r="E111" s="31"/>
      <c r="F111" s="31"/>
      <c r="G111" s="31"/>
      <c r="H111" s="31"/>
      <c r="I111" s="171"/>
    </row>
    <row r="112" spans="2:9" s="173" customFormat="1">
      <c r="B112" s="171"/>
      <c r="C112" s="31"/>
      <c r="D112" s="31"/>
      <c r="E112" s="31"/>
      <c r="F112" s="31"/>
      <c r="G112" s="31"/>
      <c r="H112" s="31"/>
      <c r="I112" s="171"/>
    </row>
    <row r="113" spans="1:15" s="173" customFormat="1">
      <c r="B113" s="171"/>
      <c r="C113" s="31"/>
      <c r="D113" s="31"/>
      <c r="E113" s="31"/>
      <c r="F113" s="31"/>
      <c r="G113" s="31"/>
      <c r="H113" s="31"/>
      <c r="I113" s="171"/>
    </row>
    <row r="114" spans="1:15" s="173" customFormat="1">
      <c r="B114" s="171"/>
      <c r="C114" s="31"/>
      <c r="D114" s="31"/>
      <c r="E114" s="31"/>
      <c r="F114" s="31"/>
      <c r="G114" s="31"/>
      <c r="H114" s="31"/>
      <c r="I114" s="171"/>
    </row>
    <row r="116" spans="1:15" ht="14.25" customHeight="1">
      <c r="A116" s="618" t="s">
        <v>213</v>
      </c>
      <c r="B116" s="618"/>
      <c r="C116" s="618"/>
      <c r="D116" s="618"/>
      <c r="E116" s="618"/>
      <c r="F116" s="618"/>
      <c r="G116" s="618"/>
      <c r="H116" s="618"/>
      <c r="I116" s="6"/>
    </row>
    <row r="117" spans="1:15" ht="25.15" customHeight="1">
      <c r="A117" s="618" t="s">
        <v>384</v>
      </c>
      <c r="B117" s="618"/>
      <c r="C117" s="618"/>
      <c r="D117" s="618"/>
      <c r="E117" s="618"/>
      <c r="F117" s="618"/>
      <c r="G117" s="618"/>
      <c r="H117" s="618"/>
      <c r="I117" s="6"/>
    </row>
    <row r="119" spans="1:15" s="76" customFormat="1">
      <c r="A119" s="619" t="s">
        <v>496</v>
      </c>
      <c r="B119" s="619"/>
      <c r="C119" s="619"/>
      <c r="D119" s="619"/>
      <c r="E119" s="619"/>
      <c r="F119" s="619"/>
      <c r="G119" s="619"/>
      <c r="H119" s="619"/>
      <c r="I119" s="619"/>
    </row>
    <row r="122" spans="1:15" ht="26.5" customHeight="1">
      <c r="A122" s="173"/>
      <c r="B122" s="535" t="s">
        <v>214</v>
      </c>
      <c r="C122" s="535">
        <v>2015</v>
      </c>
      <c r="D122" s="535">
        <v>2016</v>
      </c>
      <c r="E122" s="539">
        <v>2017</v>
      </c>
      <c r="F122" s="535">
        <v>2018</v>
      </c>
      <c r="G122" s="535">
        <v>2019</v>
      </c>
      <c r="H122" s="61"/>
      <c r="O122" s="61"/>
    </row>
    <row r="123" spans="1:15">
      <c r="A123" s="173"/>
      <c r="B123" s="540" t="s">
        <v>215</v>
      </c>
      <c r="C123" s="536">
        <v>49</v>
      </c>
      <c r="D123" s="536">
        <v>52</v>
      </c>
      <c r="E123" s="534">
        <v>48</v>
      </c>
      <c r="F123" s="534">
        <v>38</v>
      </c>
      <c r="G123" s="534">
        <v>39</v>
      </c>
      <c r="H123" s="173"/>
      <c r="O123" s="173"/>
    </row>
    <row r="124" spans="1:15">
      <c r="A124" s="173"/>
      <c r="B124" s="540" t="s">
        <v>216</v>
      </c>
      <c r="C124" s="537">
        <v>26413</v>
      </c>
      <c r="D124" s="537">
        <v>27222</v>
      </c>
      <c r="E124" s="534">
        <v>26349</v>
      </c>
      <c r="F124" s="534">
        <v>25882</v>
      </c>
      <c r="G124" s="534">
        <v>25693</v>
      </c>
      <c r="H124" s="173"/>
      <c r="O124" s="173"/>
    </row>
    <row r="125" spans="1:15">
      <c r="A125" s="173"/>
      <c r="B125" s="540" t="s">
        <v>217</v>
      </c>
      <c r="C125" s="537">
        <v>2614</v>
      </c>
      <c r="D125" s="537">
        <v>2442</v>
      </c>
      <c r="E125" s="534">
        <v>2140</v>
      </c>
      <c r="F125" s="534">
        <v>2162</v>
      </c>
      <c r="G125" s="534">
        <v>2040</v>
      </c>
      <c r="H125" s="173"/>
      <c r="O125" s="173"/>
    </row>
    <row r="126" spans="1:15">
      <c r="A126" s="173"/>
      <c r="B126" s="540" t="s">
        <v>218</v>
      </c>
      <c r="C126" s="536">
        <v>29</v>
      </c>
      <c r="D126" s="536">
        <v>13</v>
      </c>
      <c r="E126" s="534">
        <v>27</v>
      </c>
      <c r="F126" s="534">
        <v>22</v>
      </c>
      <c r="G126" s="534">
        <v>26</v>
      </c>
      <c r="H126" s="173"/>
      <c r="O126" s="173"/>
    </row>
    <row r="127" spans="1:15">
      <c r="A127" s="173"/>
      <c r="B127" s="540" t="s">
        <v>219</v>
      </c>
      <c r="C127" s="536">
        <v>129</v>
      </c>
      <c r="D127" s="536">
        <v>123</v>
      </c>
      <c r="E127" s="534">
        <v>110</v>
      </c>
      <c r="F127" s="534">
        <v>102</v>
      </c>
      <c r="G127" s="534">
        <v>129</v>
      </c>
      <c r="H127" s="173"/>
      <c r="O127" s="173"/>
    </row>
    <row r="128" spans="1:15">
      <c r="A128" s="173"/>
      <c r="B128" s="540" t="s">
        <v>220</v>
      </c>
      <c r="C128" s="536">
        <v>49</v>
      </c>
      <c r="D128" s="536">
        <v>44</v>
      </c>
      <c r="E128" s="534">
        <v>57</v>
      </c>
      <c r="F128" s="534">
        <v>52</v>
      </c>
      <c r="G128" s="534">
        <v>67</v>
      </c>
      <c r="H128" s="173"/>
      <c r="O128" s="173"/>
    </row>
    <row r="129" spans="1:15">
      <c r="A129" s="173"/>
      <c r="B129" s="540" t="s">
        <v>221</v>
      </c>
      <c r="C129" s="536">
        <v>204</v>
      </c>
      <c r="D129" s="536">
        <v>223</v>
      </c>
      <c r="E129" s="534">
        <v>212</v>
      </c>
      <c r="F129" s="534">
        <v>235</v>
      </c>
      <c r="G129" s="534">
        <v>224</v>
      </c>
      <c r="H129" s="173"/>
      <c r="O129" s="173"/>
    </row>
    <row r="130" spans="1:15">
      <c r="A130" s="173"/>
      <c r="B130" s="540" t="s">
        <v>222</v>
      </c>
      <c r="C130" s="536">
        <v>45</v>
      </c>
      <c r="D130" s="536">
        <v>38</v>
      </c>
      <c r="E130" s="534">
        <v>45</v>
      </c>
      <c r="F130" s="534">
        <v>59</v>
      </c>
      <c r="G130" s="534">
        <v>56</v>
      </c>
      <c r="H130" s="173"/>
      <c r="O130" s="173"/>
    </row>
    <row r="131" spans="1:15">
      <c r="A131" s="173"/>
      <c r="B131" s="540" t="s">
        <v>223</v>
      </c>
      <c r="C131" s="536">
        <v>6</v>
      </c>
      <c r="D131" s="536">
        <v>3</v>
      </c>
      <c r="E131" s="534">
        <v>13</v>
      </c>
      <c r="F131" s="534">
        <v>16</v>
      </c>
      <c r="G131" s="534">
        <v>7</v>
      </c>
      <c r="H131" s="173"/>
      <c r="O131" s="173"/>
    </row>
    <row r="132" spans="1:15">
      <c r="A132" s="173"/>
      <c r="B132" s="540" t="s">
        <v>224</v>
      </c>
      <c r="C132" s="537">
        <v>4563</v>
      </c>
      <c r="D132" s="537">
        <v>4849</v>
      </c>
      <c r="E132" s="534">
        <v>4667</v>
      </c>
      <c r="F132" s="534">
        <v>4356</v>
      </c>
      <c r="G132" s="534">
        <v>4092</v>
      </c>
      <c r="H132" s="173"/>
      <c r="O132" s="173"/>
    </row>
    <row r="133" spans="1:15">
      <c r="A133" s="173"/>
      <c r="B133" s="540" t="s">
        <v>205</v>
      </c>
      <c r="C133" s="536">
        <v>587</v>
      </c>
      <c r="D133" s="536">
        <v>571</v>
      </c>
      <c r="E133" s="534">
        <v>528</v>
      </c>
      <c r="F133" s="534">
        <v>468</v>
      </c>
      <c r="G133" s="534">
        <v>577</v>
      </c>
      <c r="H133" s="173"/>
      <c r="O133" s="173"/>
    </row>
    <row r="134" spans="1:15">
      <c r="A134" s="173"/>
      <c r="B134" s="540" t="s">
        <v>225</v>
      </c>
      <c r="C134" s="536">
        <v>295</v>
      </c>
      <c r="D134" s="536">
        <v>330</v>
      </c>
      <c r="E134" s="534">
        <v>340</v>
      </c>
      <c r="F134" s="534">
        <v>311</v>
      </c>
      <c r="G134" s="534">
        <v>264</v>
      </c>
      <c r="H134" s="173"/>
      <c r="O134" s="173"/>
    </row>
    <row r="135" spans="1:15" s="173" customFormat="1">
      <c r="B135" s="540" t="s">
        <v>226</v>
      </c>
      <c r="C135" s="537">
        <v>26338</v>
      </c>
      <c r="D135" s="537">
        <v>27256</v>
      </c>
      <c r="E135" s="534">
        <v>26296</v>
      </c>
      <c r="F135" s="534">
        <v>24924</v>
      </c>
      <c r="G135" s="534">
        <v>24679</v>
      </c>
    </row>
    <row r="136" spans="1:15" s="173" customFormat="1">
      <c r="B136" s="540" t="s">
        <v>227</v>
      </c>
      <c r="C136" s="536">
        <v>338</v>
      </c>
      <c r="D136" s="536">
        <v>254</v>
      </c>
      <c r="E136" s="534">
        <v>182</v>
      </c>
      <c r="F136" s="534">
        <v>286</v>
      </c>
      <c r="G136" s="534">
        <v>245</v>
      </c>
    </row>
    <row r="137" spans="1:15" s="173" customFormat="1">
      <c r="B137" s="540" t="s">
        <v>583</v>
      </c>
      <c r="C137" s="536"/>
      <c r="D137" s="536"/>
      <c r="E137" s="534">
        <v>27</v>
      </c>
      <c r="F137" s="534">
        <v>25</v>
      </c>
      <c r="G137" s="534">
        <v>16</v>
      </c>
    </row>
    <row r="138" spans="1:15" s="173" customFormat="1">
      <c r="B138" s="540" t="s">
        <v>424</v>
      </c>
      <c r="C138" s="536"/>
      <c r="D138" s="536"/>
      <c r="E138" s="534">
        <v>1499</v>
      </c>
      <c r="F138" s="534">
        <v>1337</v>
      </c>
      <c r="G138" s="534">
        <v>2492</v>
      </c>
    </row>
    <row r="139" spans="1:15" s="173" customFormat="1">
      <c r="B139" s="540" t="s">
        <v>425</v>
      </c>
      <c r="C139" s="536"/>
      <c r="D139" s="536"/>
      <c r="E139" s="541" t="s">
        <v>426</v>
      </c>
      <c r="F139" s="534">
        <v>3</v>
      </c>
      <c r="G139" s="534">
        <v>56</v>
      </c>
    </row>
    <row r="140" spans="1:15">
      <c r="A140" s="173"/>
      <c r="B140" s="540" t="s">
        <v>202</v>
      </c>
      <c r="C140" s="536"/>
      <c r="D140" s="536"/>
      <c r="E140" s="534">
        <v>102</v>
      </c>
      <c r="F140" s="534">
        <v>131</v>
      </c>
      <c r="G140" s="534">
        <v>161</v>
      </c>
      <c r="H140" s="173"/>
    </row>
    <row r="141" spans="1:15">
      <c r="A141" s="173"/>
      <c r="B141" s="540" t="s">
        <v>427</v>
      </c>
      <c r="C141" s="536"/>
      <c r="D141" s="536"/>
      <c r="E141" s="534">
        <v>5</v>
      </c>
      <c r="F141" s="534">
        <v>19</v>
      </c>
      <c r="G141" s="534">
        <v>287</v>
      </c>
      <c r="H141" s="173"/>
    </row>
    <row r="142" spans="1:15">
      <c r="A142" s="173"/>
      <c r="B142" s="538" t="s">
        <v>73</v>
      </c>
      <c r="C142" s="537">
        <v>61659</v>
      </c>
      <c r="D142" s="537">
        <v>63420</v>
      </c>
      <c r="E142" s="534">
        <v>62647</v>
      </c>
      <c r="F142" s="534">
        <v>60428</v>
      </c>
      <c r="G142" s="534">
        <v>61150</v>
      </c>
      <c r="H142" s="173"/>
    </row>
    <row r="145" spans="1:14" ht="14.25" customHeight="1">
      <c r="A145" s="618" t="s">
        <v>213</v>
      </c>
      <c r="B145" s="618"/>
      <c r="C145" s="618"/>
      <c r="D145" s="618"/>
      <c r="E145" s="618"/>
      <c r="F145" s="618"/>
      <c r="G145" s="618"/>
      <c r="H145" s="618"/>
      <c r="I145" s="6"/>
      <c r="J145" s="173"/>
      <c r="K145" s="173"/>
      <c r="L145" s="173"/>
      <c r="M145" s="173"/>
      <c r="N145" s="173"/>
    </row>
    <row r="146" spans="1:14" ht="25.15" customHeight="1">
      <c r="A146" s="618" t="s">
        <v>497</v>
      </c>
      <c r="B146" s="618"/>
      <c r="C146" s="618"/>
      <c r="D146" s="618"/>
      <c r="E146" s="618"/>
      <c r="F146" s="618"/>
      <c r="G146" s="618"/>
      <c r="H146" s="618"/>
      <c r="I146" s="6"/>
      <c r="J146" s="173"/>
      <c r="K146" s="173"/>
      <c r="L146" s="173"/>
      <c r="M146" s="173"/>
      <c r="N146" s="173"/>
    </row>
    <row r="148" spans="1:14" s="76" customFormat="1">
      <c r="A148" s="619" t="s">
        <v>428</v>
      </c>
      <c r="B148" s="619"/>
      <c r="C148" s="619"/>
      <c r="D148" s="619"/>
      <c r="E148" s="619"/>
      <c r="F148" s="619"/>
      <c r="G148" s="619"/>
      <c r="H148" s="619"/>
      <c r="I148" s="619"/>
    </row>
    <row r="150" spans="1:14">
      <c r="A150" s="257"/>
      <c r="B150" s="542" t="s">
        <v>214</v>
      </c>
      <c r="C150" s="542">
        <v>2019</v>
      </c>
      <c r="D150" s="257"/>
      <c r="E150" s="257"/>
      <c r="F150" s="257"/>
      <c r="G150" s="257"/>
      <c r="H150" s="257"/>
    </row>
    <row r="151" spans="1:14">
      <c r="A151" s="257"/>
      <c r="B151" s="543" t="s">
        <v>215</v>
      </c>
      <c r="C151" s="600">
        <v>1</v>
      </c>
      <c r="D151" s="257"/>
      <c r="E151" s="257"/>
      <c r="F151" s="257"/>
      <c r="G151" s="257"/>
      <c r="H151" s="257"/>
    </row>
    <row r="152" spans="1:14">
      <c r="A152" s="257"/>
      <c r="B152" s="543" t="s">
        <v>219</v>
      </c>
      <c r="C152" s="601">
        <v>2</v>
      </c>
      <c r="D152" s="257"/>
      <c r="E152" s="257"/>
      <c r="F152" s="257"/>
      <c r="G152" s="257"/>
      <c r="H152" s="257"/>
    </row>
    <row r="153" spans="1:14">
      <c r="A153" s="257"/>
      <c r="B153" s="543" t="s">
        <v>220</v>
      </c>
      <c r="C153" s="601">
        <v>2</v>
      </c>
      <c r="D153" s="257"/>
      <c r="E153" s="257"/>
      <c r="F153" s="257"/>
      <c r="G153" s="257"/>
      <c r="H153" s="257"/>
    </row>
    <row r="154" spans="1:14">
      <c r="A154" s="257"/>
      <c r="B154" s="543" t="s">
        <v>584</v>
      </c>
      <c r="C154" s="600">
        <v>1</v>
      </c>
      <c r="D154" s="257"/>
      <c r="E154" s="257"/>
      <c r="F154" s="257"/>
      <c r="G154" s="257"/>
      <c r="H154" s="257"/>
    </row>
    <row r="155" spans="1:14">
      <c r="A155" s="257"/>
      <c r="B155" s="543" t="s">
        <v>223</v>
      </c>
      <c r="C155" s="600">
        <v>1</v>
      </c>
      <c r="D155" s="257"/>
      <c r="E155" s="257"/>
      <c r="F155" s="257"/>
      <c r="G155" s="257"/>
      <c r="H155" s="257"/>
    </row>
    <row r="156" spans="1:14">
      <c r="A156" s="257"/>
      <c r="B156" s="543" t="s">
        <v>225</v>
      </c>
      <c r="C156" s="600">
        <v>5</v>
      </c>
      <c r="D156" s="257"/>
      <c r="E156" s="257"/>
      <c r="F156" s="257"/>
      <c r="G156" s="257"/>
      <c r="H156" s="257"/>
    </row>
    <row r="157" spans="1:14">
      <c r="A157" s="257"/>
      <c r="B157" s="543" t="s">
        <v>224</v>
      </c>
      <c r="C157" s="600">
        <v>31</v>
      </c>
      <c r="D157" s="257"/>
      <c r="E157" s="257"/>
      <c r="F157" s="257"/>
      <c r="G157" s="257"/>
      <c r="H157" s="257"/>
    </row>
    <row r="158" spans="1:14">
      <c r="A158" s="257"/>
      <c r="B158" s="543" t="s">
        <v>227</v>
      </c>
      <c r="C158" s="600">
        <v>3</v>
      </c>
      <c r="D158" s="257"/>
      <c r="E158" s="257"/>
      <c r="F158" s="257"/>
      <c r="G158" s="257"/>
      <c r="H158" s="257"/>
    </row>
    <row r="159" spans="1:14">
      <c r="A159" s="257"/>
      <c r="B159" s="543" t="s">
        <v>583</v>
      </c>
      <c r="C159" s="600">
        <v>0</v>
      </c>
      <c r="D159" s="257"/>
      <c r="E159" s="257"/>
      <c r="F159" s="257"/>
      <c r="G159" s="257"/>
      <c r="H159" s="257"/>
    </row>
    <row r="160" spans="1:14">
      <c r="A160" s="257"/>
      <c r="B160" s="543" t="s">
        <v>424</v>
      </c>
      <c r="C160" s="601">
        <v>14</v>
      </c>
      <c r="D160" s="257"/>
      <c r="E160" s="257"/>
      <c r="F160" s="257"/>
      <c r="G160" s="257"/>
      <c r="H160" s="257"/>
    </row>
    <row r="161" spans="1:8">
      <c r="A161" s="257"/>
      <c r="B161" s="543" t="s">
        <v>425</v>
      </c>
      <c r="C161" s="600">
        <v>0</v>
      </c>
      <c r="D161" s="257"/>
      <c r="E161" s="257"/>
      <c r="F161" s="257"/>
      <c r="G161" s="257"/>
      <c r="H161" s="257"/>
    </row>
    <row r="162" spans="1:8">
      <c r="A162" s="257"/>
      <c r="B162" s="543" t="s">
        <v>585</v>
      </c>
      <c r="C162" s="600">
        <v>3</v>
      </c>
      <c r="D162" s="257"/>
      <c r="E162" s="257"/>
      <c r="F162" s="257"/>
      <c r="G162" s="257"/>
      <c r="H162" s="257"/>
    </row>
    <row r="163" spans="1:8">
      <c r="A163" s="257"/>
      <c r="B163" s="543" t="s">
        <v>202</v>
      </c>
      <c r="C163" s="600">
        <v>0</v>
      </c>
      <c r="D163" s="257"/>
      <c r="E163" s="257"/>
      <c r="F163" s="257"/>
      <c r="G163" s="257"/>
      <c r="H163" s="257"/>
    </row>
    <row r="164" spans="1:8">
      <c r="A164" s="257"/>
      <c r="B164" s="543" t="s">
        <v>216</v>
      </c>
      <c r="C164" s="601">
        <v>164</v>
      </c>
      <c r="D164" s="257"/>
      <c r="E164" s="257"/>
      <c r="F164" s="257"/>
      <c r="G164" s="257"/>
      <c r="H164" s="257"/>
    </row>
    <row r="165" spans="1:8">
      <c r="A165" s="257"/>
      <c r="B165" s="543" t="s">
        <v>205</v>
      </c>
      <c r="C165" s="600">
        <v>4</v>
      </c>
      <c r="D165" s="257"/>
      <c r="E165" s="257"/>
      <c r="F165" s="257"/>
      <c r="G165" s="257"/>
      <c r="H165" s="257"/>
    </row>
    <row r="166" spans="1:8">
      <c r="A166" s="257"/>
      <c r="B166" s="543" t="s">
        <v>218</v>
      </c>
      <c r="C166" s="600">
        <v>0</v>
      </c>
      <c r="D166" s="257"/>
      <c r="E166" s="257"/>
      <c r="F166" s="257"/>
      <c r="G166" s="257"/>
      <c r="H166" s="257"/>
    </row>
    <row r="167" spans="1:8">
      <c r="A167" s="257"/>
      <c r="B167" s="543" t="s">
        <v>586</v>
      </c>
      <c r="C167" s="600">
        <v>12</v>
      </c>
      <c r="D167" s="257"/>
      <c r="E167" s="257"/>
      <c r="F167" s="257"/>
      <c r="G167" s="257"/>
      <c r="H167" s="257"/>
    </row>
    <row r="168" spans="1:8">
      <c r="A168" s="257"/>
      <c r="B168" s="543" t="s">
        <v>226</v>
      </c>
      <c r="C168" s="600">
        <v>343</v>
      </c>
      <c r="D168" s="257"/>
      <c r="E168" s="257"/>
      <c r="F168" s="257"/>
      <c r="G168" s="257"/>
      <c r="H168" s="257"/>
    </row>
    <row r="169" spans="1:8">
      <c r="A169" s="257"/>
      <c r="B169" s="543" t="s">
        <v>427</v>
      </c>
      <c r="C169" s="600">
        <v>1</v>
      </c>
      <c r="D169" s="257"/>
      <c r="E169" s="257"/>
      <c r="F169" s="257"/>
      <c r="G169" s="257"/>
      <c r="H169" s="257"/>
    </row>
    <row r="170" spans="1:8">
      <c r="A170" s="257"/>
      <c r="B170" s="545" t="s">
        <v>73</v>
      </c>
      <c r="C170" s="601">
        <v>587</v>
      </c>
      <c r="D170" s="257"/>
      <c r="E170" s="257"/>
      <c r="F170" s="257"/>
      <c r="G170" s="257"/>
      <c r="H170" s="257"/>
    </row>
    <row r="171" spans="1:8">
      <c r="A171" s="257"/>
      <c r="B171" s="257"/>
      <c r="C171" s="257"/>
      <c r="D171" s="257"/>
      <c r="E171" s="257"/>
      <c r="F171" s="257"/>
      <c r="G171" s="257"/>
      <c r="H171" s="257"/>
    </row>
    <row r="172" spans="1:8">
      <c r="A172" s="618" t="s">
        <v>213</v>
      </c>
      <c r="B172" s="618"/>
      <c r="C172" s="618"/>
      <c r="D172" s="618"/>
      <c r="E172" s="618"/>
      <c r="F172" s="618"/>
      <c r="G172" s="618"/>
      <c r="H172" s="618"/>
    </row>
    <row r="173" spans="1:8">
      <c r="A173" s="618" t="s">
        <v>498</v>
      </c>
      <c r="B173" s="618"/>
      <c r="C173" s="618"/>
      <c r="D173" s="618"/>
      <c r="E173" s="618"/>
      <c r="F173" s="618"/>
      <c r="G173" s="618"/>
      <c r="H173" s="618"/>
    </row>
  </sheetData>
  <sortState ref="B45:I70">
    <sortCondition descending="1" ref="I45:I70"/>
  </sortState>
  <mergeCells count="15">
    <mergeCell ref="A172:H172"/>
    <mergeCell ref="A173:H173"/>
    <mergeCell ref="A148:I148"/>
    <mergeCell ref="A1:I1"/>
    <mergeCell ref="A27:H27"/>
    <mergeCell ref="A28:H28"/>
    <mergeCell ref="A146:H146"/>
    <mergeCell ref="A145:H145"/>
    <mergeCell ref="A30:I30"/>
    <mergeCell ref="A39:H39"/>
    <mergeCell ref="A40:H40"/>
    <mergeCell ref="A119:I119"/>
    <mergeCell ref="A42:I42"/>
    <mergeCell ref="A116:H116"/>
    <mergeCell ref="A117:H1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zoomScale="80" zoomScaleNormal="80" workbookViewId="0">
      <selection activeCell="J18" sqref="J18"/>
    </sheetView>
  </sheetViews>
  <sheetFormatPr defaultRowHeight="14.5"/>
  <cols>
    <col min="2" max="2" width="16.7265625" bestFit="1" customWidth="1"/>
  </cols>
  <sheetData>
    <row r="1" spans="1:20" s="76" customFormat="1">
      <c r="A1" s="619" t="s">
        <v>499</v>
      </c>
      <c r="B1" s="619"/>
      <c r="C1" s="619"/>
      <c r="D1" s="619"/>
      <c r="E1" s="619"/>
      <c r="F1" s="619"/>
      <c r="G1" s="619"/>
      <c r="H1" s="619"/>
      <c r="I1" s="619"/>
    </row>
    <row r="2" spans="1:20">
      <c r="A2" s="173"/>
      <c r="B2" s="173"/>
      <c r="C2" s="173"/>
      <c r="D2" s="173"/>
      <c r="E2" s="173"/>
      <c r="F2" s="173"/>
      <c r="G2" s="173"/>
      <c r="H2" s="173"/>
      <c r="I2" s="173"/>
      <c r="J2" s="6"/>
      <c r="K2" s="6"/>
      <c r="L2" s="7"/>
      <c r="M2" s="7"/>
      <c r="N2" s="7"/>
      <c r="O2" s="7"/>
      <c r="P2" s="6"/>
      <c r="Q2" s="6"/>
      <c r="R2" s="6"/>
      <c r="S2" s="6"/>
      <c r="T2" s="6"/>
    </row>
    <row r="3" spans="1:20">
      <c r="A3" s="173"/>
      <c r="B3" s="173"/>
      <c r="C3" s="637" t="s">
        <v>211</v>
      </c>
      <c r="D3" s="637"/>
      <c r="E3" s="173"/>
      <c r="F3" s="173"/>
      <c r="G3" s="173"/>
      <c r="H3" s="173"/>
      <c r="I3" s="173"/>
      <c r="J3" s="6"/>
      <c r="K3" s="6"/>
      <c r="L3" s="7"/>
      <c r="M3" s="7"/>
      <c r="N3" s="7"/>
      <c r="O3" s="7"/>
      <c r="P3" s="6"/>
      <c r="Q3" s="6"/>
      <c r="R3" s="6"/>
      <c r="S3" s="6"/>
      <c r="T3" s="6"/>
    </row>
    <row r="4" spans="1:20" ht="17.649999999999999" customHeight="1">
      <c r="A4" s="173"/>
      <c r="B4" s="555"/>
      <c r="C4" s="556">
        <v>2018</v>
      </c>
      <c r="D4" s="557">
        <v>2019</v>
      </c>
      <c r="E4" s="556" t="s">
        <v>228</v>
      </c>
      <c r="F4" s="549" t="s">
        <v>70</v>
      </c>
      <c r="G4" s="558" t="s">
        <v>587</v>
      </c>
      <c r="H4" s="173"/>
      <c r="I4" s="173"/>
      <c r="J4" s="6"/>
      <c r="K4" s="6"/>
      <c r="L4" s="7"/>
      <c r="M4" s="7"/>
      <c r="N4" s="7"/>
      <c r="O4" s="7"/>
      <c r="P4" s="6"/>
      <c r="Q4" s="6"/>
      <c r="R4" s="6"/>
      <c r="S4" s="6"/>
      <c r="T4" s="6"/>
    </row>
    <row r="5" spans="1:20">
      <c r="A5" s="173"/>
      <c r="B5" s="559" t="s">
        <v>34</v>
      </c>
      <c r="C5" s="553">
        <v>31</v>
      </c>
      <c r="D5" s="557">
        <v>43</v>
      </c>
      <c r="E5" s="560">
        <v>0.38709677419354838</v>
      </c>
      <c r="F5" s="551"/>
      <c r="G5" s="560">
        <v>-0.03</v>
      </c>
      <c r="H5" s="173"/>
      <c r="I5" s="173"/>
      <c r="J5" s="173"/>
      <c r="K5" s="173"/>
      <c r="L5" s="13"/>
      <c r="M5" s="13"/>
      <c r="N5" s="13"/>
      <c r="O5" s="13"/>
      <c r="P5" s="173"/>
      <c r="Q5" s="173"/>
      <c r="R5" s="173"/>
      <c r="S5" s="173"/>
      <c r="T5" s="173"/>
    </row>
    <row r="6" spans="1:20">
      <c r="A6" s="173"/>
      <c r="B6" s="559" t="s">
        <v>31</v>
      </c>
      <c r="C6" s="553">
        <v>47</v>
      </c>
      <c r="D6" s="557">
        <v>59</v>
      </c>
      <c r="E6" s="560">
        <v>0.25531914893617019</v>
      </c>
      <c r="F6" s="551"/>
      <c r="G6" s="560">
        <v>-0.03</v>
      </c>
      <c r="H6" s="173"/>
      <c r="I6" s="173"/>
      <c r="J6" s="173"/>
      <c r="K6" s="173"/>
      <c r="L6" s="13"/>
      <c r="M6" s="13"/>
      <c r="N6" s="13"/>
      <c r="O6" s="13"/>
      <c r="P6" s="173"/>
      <c r="Q6" s="173"/>
      <c r="R6" s="173"/>
      <c r="S6" s="173"/>
      <c r="T6" s="173"/>
    </row>
    <row r="7" spans="1:20">
      <c r="A7" s="173"/>
      <c r="B7" s="559" t="s">
        <v>21</v>
      </c>
      <c r="C7" s="553">
        <v>35</v>
      </c>
      <c r="D7" s="557">
        <v>41</v>
      </c>
      <c r="E7" s="560">
        <v>0.17142857142857143</v>
      </c>
      <c r="F7" s="551"/>
      <c r="G7" s="560">
        <v>-0.03</v>
      </c>
      <c r="H7" s="173"/>
      <c r="I7" s="173"/>
      <c r="J7" s="173"/>
      <c r="K7" s="173"/>
      <c r="L7" s="13"/>
      <c r="M7" s="13"/>
      <c r="N7" s="13"/>
      <c r="O7" s="13"/>
      <c r="P7" s="173"/>
      <c r="Q7" s="173"/>
      <c r="R7" s="173"/>
      <c r="S7" s="173"/>
      <c r="T7" s="173"/>
    </row>
    <row r="8" spans="1:20">
      <c r="A8" s="173"/>
      <c r="B8" s="559" t="s">
        <v>33</v>
      </c>
      <c r="C8" s="553">
        <v>390</v>
      </c>
      <c r="D8" s="557">
        <v>428</v>
      </c>
      <c r="E8" s="560">
        <v>9.7435897435897437E-2</v>
      </c>
      <c r="F8" s="551"/>
      <c r="G8" s="560">
        <v>-0.03</v>
      </c>
      <c r="H8" s="173"/>
      <c r="I8" s="173"/>
      <c r="J8" s="173"/>
      <c r="K8" s="173"/>
      <c r="L8" s="13"/>
      <c r="M8" s="13"/>
      <c r="N8" s="13"/>
      <c r="O8" s="13"/>
      <c r="P8" s="173"/>
      <c r="Q8" s="173"/>
      <c r="R8" s="173"/>
      <c r="S8" s="173"/>
      <c r="T8" s="173"/>
    </row>
    <row r="9" spans="1:20">
      <c r="A9" s="173"/>
      <c r="B9" s="559" t="s">
        <v>32</v>
      </c>
      <c r="C9" s="553">
        <v>329</v>
      </c>
      <c r="D9" s="557">
        <v>340</v>
      </c>
      <c r="E9" s="560">
        <v>3.3434650455927049E-2</v>
      </c>
      <c r="F9" s="551"/>
      <c r="G9" s="560">
        <v>-0.03</v>
      </c>
      <c r="H9" s="173"/>
      <c r="I9" s="173"/>
      <c r="J9" s="173"/>
      <c r="K9" s="173"/>
      <c r="L9" s="13"/>
      <c r="M9" s="13"/>
      <c r="N9" s="13"/>
      <c r="O9" s="13"/>
      <c r="P9" s="173"/>
      <c r="Q9" s="173"/>
      <c r="R9" s="173"/>
      <c r="S9" s="173"/>
      <c r="T9" s="173"/>
    </row>
    <row r="10" spans="1:20">
      <c r="A10" s="173"/>
      <c r="B10" s="559" t="s">
        <v>23</v>
      </c>
      <c r="C10" s="553">
        <v>157</v>
      </c>
      <c r="D10" s="557">
        <v>162</v>
      </c>
      <c r="E10" s="560">
        <v>3.1847133757961783E-2</v>
      </c>
      <c r="F10" s="551"/>
      <c r="G10" s="560">
        <v>-0.03</v>
      </c>
      <c r="H10" s="173"/>
      <c r="I10" s="173"/>
      <c r="J10" s="173"/>
      <c r="K10" s="173"/>
      <c r="L10" s="13"/>
      <c r="M10" s="13"/>
      <c r="N10" s="13"/>
      <c r="O10" s="13"/>
      <c r="P10" s="173"/>
      <c r="Q10" s="173"/>
      <c r="R10" s="173"/>
      <c r="S10" s="173"/>
      <c r="T10" s="173"/>
    </row>
    <row r="11" spans="1:20">
      <c r="A11" s="173"/>
      <c r="B11" s="559" t="s">
        <v>22</v>
      </c>
      <c r="C11" s="553">
        <v>161</v>
      </c>
      <c r="D11" s="557">
        <v>164</v>
      </c>
      <c r="E11" s="560">
        <v>1.8633540372670808E-2</v>
      </c>
      <c r="F11" s="551"/>
      <c r="G11" s="560">
        <v>-0.03</v>
      </c>
      <c r="H11" s="173"/>
      <c r="I11" s="173"/>
      <c r="J11" s="173"/>
      <c r="K11" s="173"/>
      <c r="L11" s="13"/>
      <c r="M11" s="13"/>
      <c r="N11" s="13"/>
      <c r="O11" s="13"/>
      <c r="P11" s="173"/>
      <c r="Q11" s="173"/>
      <c r="R11" s="173"/>
      <c r="S11" s="173"/>
      <c r="T11" s="173"/>
    </row>
    <row r="12" spans="1:20">
      <c r="A12" s="173"/>
      <c r="B12" s="559" t="s">
        <v>25</v>
      </c>
      <c r="C12" s="553">
        <v>209</v>
      </c>
      <c r="D12" s="557">
        <v>206</v>
      </c>
      <c r="E12" s="560">
        <v>-1.4354066985645933E-2</v>
      </c>
      <c r="F12" s="551"/>
      <c r="G12" s="560">
        <v>-0.03</v>
      </c>
      <c r="H12" s="173"/>
      <c r="I12" s="173"/>
      <c r="J12" s="173"/>
      <c r="K12" s="173"/>
      <c r="L12" s="13"/>
      <c r="M12" s="13"/>
      <c r="N12" s="13"/>
      <c r="O12" s="13"/>
      <c r="P12" s="173"/>
      <c r="Q12" s="173"/>
      <c r="R12" s="173"/>
      <c r="S12" s="173"/>
      <c r="T12" s="173"/>
    </row>
    <row r="13" spans="1:20">
      <c r="A13" s="173"/>
      <c r="B13" s="559" t="s">
        <v>28</v>
      </c>
      <c r="C13" s="553">
        <v>150</v>
      </c>
      <c r="D13" s="557">
        <v>147</v>
      </c>
      <c r="E13" s="560">
        <v>-0.02</v>
      </c>
      <c r="F13" s="551"/>
      <c r="G13" s="560">
        <v>-0.03</v>
      </c>
      <c r="H13" s="173"/>
      <c r="I13" s="173"/>
      <c r="J13" s="173"/>
      <c r="K13" s="173"/>
      <c r="L13" s="13"/>
      <c r="M13" s="13"/>
      <c r="N13" s="13"/>
      <c r="O13" s="13"/>
      <c r="P13" s="173"/>
      <c r="Q13" s="173"/>
      <c r="R13" s="173"/>
      <c r="S13" s="173"/>
      <c r="T13" s="173"/>
    </row>
    <row r="14" spans="1:20">
      <c r="A14" s="173"/>
      <c r="B14" s="559" t="s">
        <v>36</v>
      </c>
      <c r="C14" s="553">
        <v>184</v>
      </c>
      <c r="D14" s="557">
        <v>179</v>
      </c>
      <c r="E14" s="560">
        <v>-2.717391304347826E-2</v>
      </c>
      <c r="F14" s="551"/>
      <c r="G14" s="560">
        <v>-0.03</v>
      </c>
      <c r="H14" s="173"/>
      <c r="I14" s="173"/>
      <c r="J14" s="173"/>
      <c r="K14" s="173"/>
      <c r="L14" s="13"/>
      <c r="M14" s="13"/>
      <c r="N14" s="13"/>
      <c r="O14" s="13"/>
      <c r="P14" s="173"/>
      <c r="Q14" s="173"/>
      <c r="R14" s="173"/>
      <c r="S14" s="173"/>
      <c r="T14" s="173"/>
    </row>
    <row r="15" spans="1:20">
      <c r="A15" s="173"/>
      <c r="B15" s="559" t="s">
        <v>26</v>
      </c>
      <c r="C15" s="553">
        <v>145</v>
      </c>
      <c r="D15" s="557">
        <v>138</v>
      </c>
      <c r="E15" s="560">
        <v>-4.8275862068965517E-2</v>
      </c>
      <c r="F15" s="552"/>
      <c r="G15" s="560">
        <v>-0.03</v>
      </c>
      <c r="H15" s="173"/>
      <c r="I15" s="173"/>
      <c r="J15" s="173"/>
      <c r="K15" s="173"/>
      <c r="L15" s="13"/>
      <c r="M15" s="13"/>
      <c r="N15" s="13"/>
      <c r="O15" s="13"/>
      <c r="P15" s="173"/>
      <c r="Q15" s="173"/>
      <c r="R15" s="173"/>
      <c r="S15" s="173"/>
      <c r="T15" s="173"/>
    </row>
    <row r="16" spans="1:20">
      <c r="A16" s="173"/>
      <c r="B16" s="561" t="s">
        <v>35</v>
      </c>
      <c r="C16" s="553">
        <v>190</v>
      </c>
      <c r="D16" s="557">
        <v>180</v>
      </c>
      <c r="E16" s="560">
        <v>-5.2631578947368418E-2</v>
      </c>
      <c r="F16" s="551"/>
      <c r="G16" s="560">
        <v>-0.03</v>
      </c>
      <c r="H16" s="173"/>
      <c r="I16" s="173"/>
      <c r="J16" s="173"/>
      <c r="K16" s="173"/>
      <c r="L16" s="13"/>
      <c r="M16" s="13"/>
      <c r="N16" s="13"/>
      <c r="O16" s="13"/>
    </row>
    <row r="17" spans="1:20">
      <c r="A17" s="173"/>
      <c r="B17" s="559" t="s">
        <v>30</v>
      </c>
      <c r="C17" s="553">
        <v>217</v>
      </c>
      <c r="D17" s="557">
        <v>204</v>
      </c>
      <c r="E17" s="560">
        <v>-5.9907834101382486E-2</v>
      </c>
      <c r="F17" s="551"/>
      <c r="G17" s="560">
        <v>-0.03</v>
      </c>
      <c r="H17" s="173"/>
      <c r="I17" s="173"/>
      <c r="J17" s="173"/>
      <c r="K17" s="173"/>
      <c r="L17" s="13"/>
      <c r="M17" s="13"/>
      <c r="N17" s="13"/>
      <c r="O17" s="13"/>
    </row>
    <row r="18" spans="1:20">
      <c r="A18" s="173"/>
      <c r="B18" s="559" t="s">
        <v>19</v>
      </c>
      <c r="C18" s="553">
        <v>94</v>
      </c>
      <c r="D18" s="557">
        <v>86</v>
      </c>
      <c r="E18" s="560">
        <v>-8.5106382978723402E-2</v>
      </c>
      <c r="F18" s="551"/>
      <c r="G18" s="560">
        <v>-0.03</v>
      </c>
      <c r="H18" s="173"/>
      <c r="I18" s="173"/>
      <c r="J18" s="173"/>
      <c r="K18" s="173"/>
      <c r="L18" s="13"/>
      <c r="M18" s="13"/>
      <c r="N18" s="13"/>
      <c r="O18" s="13"/>
    </row>
    <row r="19" spans="1:20">
      <c r="A19" s="173"/>
      <c r="B19" s="559" t="s">
        <v>20</v>
      </c>
      <c r="C19" s="553">
        <v>52</v>
      </c>
      <c r="D19" s="557">
        <v>47</v>
      </c>
      <c r="E19" s="560">
        <v>-9.6153846153846159E-2</v>
      </c>
      <c r="F19" s="551"/>
      <c r="G19" s="560">
        <v>-0.03</v>
      </c>
      <c r="H19" s="173"/>
      <c r="I19" s="173"/>
      <c r="J19" s="173"/>
      <c r="K19" s="173"/>
      <c r="L19" s="13"/>
      <c r="M19" s="13"/>
      <c r="N19" s="13"/>
      <c r="O19" s="13"/>
    </row>
    <row r="20" spans="1:20">
      <c r="A20" s="173"/>
      <c r="B20" s="558" t="s">
        <v>37</v>
      </c>
      <c r="C20" s="557">
        <v>196</v>
      </c>
      <c r="D20" s="557">
        <v>171</v>
      </c>
      <c r="E20" s="560">
        <v>-0.12755102040816327</v>
      </c>
      <c r="F20" s="550"/>
      <c r="G20" s="560">
        <v>-0.03</v>
      </c>
      <c r="H20" s="173"/>
      <c r="I20" s="173"/>
      <c r="J20" s="173"/>
      <c r="K20" s="173"/>
      <c r="L20" s="13"/>
      <c r="M20" s="13"/>
      <c r="N20" s="13"/>
      <c r="O20" s="13"/>
    </row>
    <row r="21" spans="1:20">
      <c r="A21" s="173"/>
      <c r="B21" s="559" t="s">
        <v>24</v>
      </c>
      <c r="C21" s="553">
        <v>221</v>
      </c>
      <c r="D21" s="557">
        <v>187</v>
      </c>
      <c r="E21" s="560">
        <v>-0.15384615384615385</v>
      </c>
      <c r="F21" s="551"/>
      <c r="G21" s="560">
        <v>-0.03</v>
      </c>
      <c r="H21" s="173"/>
      <c r="I21" s="173"/>
      <c r="J21" s="173"/>
      <c r="K21" s="173"/>
      <c r="L21" s="13"/>
      <c r="M21" s="13"/>
      <c r="N21" s="13"/>
      <c r="O21" s="13"/>
    </row>
    <row r="22" spans="1:20">
      <c r="A22" s="173"/>
      <c r="B22" s="559" t="s">
        <v>38</v>
      </c>
      <c r="C22" s="553">
        <v>113</v>
      </c>
      <c r="D22" s="557">
        <v>91</v>
      </c>
      <c r="E22" s="560">
        <v>-0.19469026548672566</v>
      </c>
      <c r="F22" s="551"/>
      <c r="G22" s="560">
        <v>-0.03</v>
      </c>
      <c r="H22" s="173"/>
      <c r="I22" s="173"/>
      <c r="J22" s="173"/>
      <c r="K22" s="173"/>
      <c r="L22" s="13"/>
      <c r="M22" s="13"/>
      <c r="N22" s="13"/>
      <c r="O22" s="13"/>
    </row>
    <row r="23" spans="1:20">
      <c r="A23" s="173"/>
      <c r="B23" s="559" t="s">
        <v>29</v>
      </c>
      <c r="C23" s="553">
        <v>147</v>
      </c>
      <c r="D23" s="557">
        <v>115</v>
      </c>
      <c r="E23" s="560">
        <v>-0.21768707482993196</v>
      </c>
      <c r="F23" s="551"/>
      <c r="G23" s="560">
        <v>-0.03</v>
      </c>
      <c r="H23" s="173"/>
      <c r="I23" s="173"/>
      <c r="J23" s="173"/>
      <c r="K23" s="173"/>
      <c r="L23" s="13"/>
      <c r="M23" s="13"/>
      <c r="N23" s="13"/>
      <c r="O23" s="13"/>
    </row>
    <row r="24" spans="1:20" s="420" customFormat="1">
      <c r="B24" s="559" t="s">
        <v>27</v>
      </c>
      <c r="C24" s="562">
        <v>30</v>
      </c>
      <c r="D24" s="557">
        <v>20</v>
      </c>
      <c r="E24" s="560">
        <v>-0.33333333333333331</v>
      </c>
      <c r="F24" s="554"/>
      <c r="G24" s="560">
        <v>-0.03</v>
      </c>
      <c r="L24" s="413"/>
      <c r="M24" s="413"/>
      <c r="N24" s="413"/>
      <c r="O24" s="413"/>
    </row>
    <row r="25" spans="1:20">
      <c r="A25" s="173"/>
      <c r="B25" s="547" t="s">
        <v>18</v>
      </c>
      <c r="C25" s="546">
        <v>20</v>
      </c>
      <c r="D25" s="565">
        <v>13</v>
      </c>
      <c r="F25" s="566">
        <v>-0.35</v>
      </c>
      <c r="G25" s="566">
        <v>-0.03</v>
      </c>
      <c r="H25" s="173"/>
      <c r="I25" s="173"/>
      <c r="J25" s="173"/>
      <c r="K25" s="173"/>
      <c r="L25" s="13"/>
      <c r="M25" s="13"/>
      <c r="N25" s="13"/>
      <c r="O25" s="13"/>
    </row>
    <row r="26" spans="1:20">
      <c r="A26" s="173"/>
      <c r="B26" s="563" t="s">
        <v>53</v>
      </c>
      <c r="C26" s="564">
        <v>3118</v>
      </c>
      <c r="D26" s="564">
        <v>3021</v>
      </c>
      <c r="E26" s="560">
        <v>-3.1109685695958948E-2</v>
      </c>
      <c r="F26" s="551"/>
      <c r="G26" s="548"/>
      <c r="H26" s="173"/>
      <c r="I26" s="173"/>
      <c r="J26" s="173"/>
      <c r="K26" s="173"/>
      <c r="L26" s="13"/>
      <c r="M26" s="13"/>
      <c r="N26" s="13"/>
      <c r="O26" s="13"/>
      <c r="P26" s="173"/>
      <c r="Q26" s="173"/>
      <c r="R26" s="173"/>
      <c r="S26" s="173"/>
      <c r="T26" s="173"/>
    </row>
    <row r="27" spans="1:20" s="173" customFormat="1">
      <c r="B27" s="86"/>
      <c r="C27" s="101"/>
      <c r="D27" s="102"/>
      <c r="E27" s="26"/>
      <c r="F27" s="23"/>
      <c r="L27" s="13"/>
      <c r="M27" s="13"/>
      <c r="N27" s="13"/>
      <c r="O27" s="13"/>
    </row>
    <row r="28" spans="1:20">
      <c r="A28" s="623" t="s">
        <v>229</v>
      </c>
      <c r="B28" s="623"/>
      <c r="C28" s="623"/>
      <c r="D28" s="623"/>
      <c r="E28" s="623"/>
      <c r="F28" s="623"/>
      <c r="G28" s="623"/>
      <c r="H28" s="623"/>
      <c r="I28" s="623"/>
      <c r="J28" s="173"/>
      <c r="K28" s="173"/>
      <c r="L28" s="173"/>
      <c r="M28" s="173"/>
      <c r="N28" s="173"/>
      <c r="O28" s="173"/>
    </row>
    <row r="29" spans="1:20" ht="15" customHeight="1">
      <c r="A29" s="618" t="s">
        <v>500</v>
      </c>
      <c r="B29" s="618"/>
      <c r="C29" s="618"/>
      <c r="D29" s="618"/>
      <c r="E29" s="618"/>
      <c r="F29" s="618"/>
      <c r="G29" s="618"/>
      <c r="H29" s="618"/>
      <c r="I29" s="618"/>
      <c r="J29" s="173"/>
      <c r="K29" s="173"/>
      <c r="L29" s="173"/>
      <c r="M29" s="173"/>
      <c r="N29" s="173"/>
      <c r="O29" s="173"/>
    </row>
    <row r="30" spans="1:20">
      <c r="A30" s="194"/>
      <c r="B30" s="194"/>
      <c r="C30" s="194"/>
      <c r="D30" s="194"/>
      <c r="E30" s="194"/>
      <c r="F30" s="194"/>
      <c r="G30" s="194"/>
      <c r="H30" s="194"/>
      <c r="I30" s="194"/>
      <c r="J30" s="173"/>
      <c r="K30" s="173"/>
      <c r="L30" s="173"/>
      <c r="M30" s="173"/>
      <c r="N30" s="173"/>
      <c r="O30" s="173"/>
    </row>
    <row r="31" spans="1:20" s="76" customFormat="1">
      <c r="A31" s="619" t="s">
        <v>338</v>
      </c>
      <c r="B31" s="619"/>
      <c r="C31" s="619"/>
      <c r="D31" s="619"/>
      <c r="E31" s="619"/>
      <c r="F31" s="619"/>
      <c r="G31" s="619"/>
      <c r="H31" s="619"/>
      <c r="I31" s="619"/>
    </row>
    <row r="33" spans="1:20">
      <c r="A33" s="173"/>
      <c r="B33" s="173"/>
      <c r="C33" s="73" t="s">
        <v>211</v>
      </c>
      <c r="D33" s="62"/>
      <c r="E33" s="62"/>
      <c r="F33" s="62"/>
      <c r="G33" s="62"/>
      <c r="H33" s="71"/>
      <c r="I33" s="70"/>
      <c r="J33" s="173"/>
      <c r="K33" s="173"/>
      <c r="L33" s="173"/>
      <c r="M33" s="173"/>
      <c r="N33" s="173"/>
      <c r="O33" s="173"/>
      <c r="P33" s="173"/>
      <c r="Q33" s="173"/>
      <c r="R33" s="173"/>
      <c r="S33" s="173"/>
      <c r="T33" s="173"/>
    </row>
    <row r="34" spans="1:20">
      <c r="A34" s="173"/>
      <c r="B34" s="529">
        <v>2015</v>
      </c>
      <c r="C34" s="532">
        <v>14</v>
      </c>
      <c r="D34" s="31"/>
      <c r="E34" s="31"/>
      <c r="F34" s="31"/>
      <c r="G34" s="31"/>
      <c r="H34" s="32"/>
      <c r="I34" s="173"/>
      <c r="J34" s="173"/>
      <c r="K34" s="173"/>
      <c r="L34" s="173"/>
      <c r="M34" s="173"/>
      <c r="N34" s="173"/>
      <c r="O34" s="173"/>
      <c r="P34" s="173"/>
      <c r="Q34" s="173"/>
      <c r="R34" s="173"/>
      <c r="S34" s="173"/>
      <c r="T34" s="173"/>
    </row>
    <row r="35" spans="1:20">
      <c r="A35" s="173"/>
      <c r="B35" s="529">
        <v>2016</v>
      </c>
      <c r="C35" s="532">
        <v>20</v>
      </c>
      <c r="D35" s="31"/>
      <c r="E35" s="31"/>
      <c r="F35" s="31"/>
      <c r="G35" s="31"/>
      <c r="H35" s="32"/>
      <c r="I35" s="173"/>
      <c r="J35" s="173"/>
      <c r="K35" s="173"/>
      <c r="L35" s="173"/>
      <c r="M35" s="173"/>
      <c r="N35" s="173"/>
      <c r="O35" s="173"/>
      <c r="P35" s="173"/>
      <c r="Q35" s="173"/>
      <c r="R35" s="173"/>
      <c r="S35" s="173"/>
      <c r="T35" s="173"/>
    </row>
    <row r="36" spans="1:20">
      <c r="A36" s="173"/>
      <c r="B36" s="529">
        <v>2017</v>
      </c>
      <c r="C36" s="532">
        <v>22</v>
      </c>
      <c r="D36" s="31"/>
      <c r="E36" s="31"/>
      <c r="F36" s="31"/>
      <c r="G36" s="31"/>
      <c r="H36" s="32"/>
      <c r="I36" s="173"/>
      <c r="J36" s="173"/>
      <c r="K36" s="173"/>
      <c r="L36" s="173"/>
      <c r="M36" s="173"/>
      <c r="N36" s="173"/>
      <c r="O36" s="173"/>
      <c r="P36" s="173"/>
      <c r="Q36" s="173"/>
      <c r="R36" s="173"/>
      <c r="S36" s="173"/>
      <c r="T36" s="173"/>
    </row>
    <row r="37" spans="1:20">
      <c r="A37" s="173"/>
      <c r="B37" s="529">
        <v>2018</v>
      </c>
      <c r="C37" s="532">
        <v>20</v>
      </c>
      <c r="D37" s="31"/>
      <c r="E37" s="31"/>
      <c r="F37" s="31"/>
      <c r="G37" s="31"/>
      <c r="H37" s="32"/>
      <c r="I37" s="173"/>
      <c r="J37" s="173"/>
      <c r="K37" s="173"/>
      <c r="L37" s="173"/>
      <c r="M37" s="173"/>
      <c r="N37" s="173"/>
      <c r="O37" s="173"/>
      <c r="P37" s="173"/>
      <c r="Q37" s="173"/>
      <c r="R37" s="173"/>
      <c r="S37" s="173"/>
      <c r="T37" s="173"/>
    </row>
    <row r="38" spans="1:20">
      <c r="A38" s="173"/>
      <c r="B38" s="529">
        <v>2019</v>
      </c>
      <c r="C38" s="532">
        <v>13</v>
      </c>
      <c r="D38" s="31"/>
      <c r="E38" s="31"/>
      <c r="F38" s="31"/>
      <c r="G38" s="31"/>
      <c r="H38" s="32"/>
      <c r="I38" s="173"/>
      <c r="J38" s="173"/>
      <c r="K38" s="173"/>
      <c r="L38" s="173"/>
      <c r="M38" s="173"/>
      <c r="N38" s="173"/>
      <c r="O38" s="173"/>
      <c r="P38" s="173"/>
      <c r="Q38" s="173"/>
      <c r="R38" s="173"/>
      <c r="S38" s="173"/>
      <c r="T38" s="173"/>
    </row>
    <row r="40" spans="1:20" ht="14.25" customHeight="1">
      <c r="A40" s="623" t="s">
        <v>229</v>
      </c>
      <c r="B40" s="623"/>
      <c r="C40" s="623"/>
      <c r="D40" s="623"/>
      <c r="E40" s="623"/>
      <c r="F40" s="623"/>
      <c r="G40" s="623"/>
      <c r="H40" s="623"/>
      <c r="I40" s="623"/>
      <c r="J40" s="173"/>
      <c r="K40" s="173"/>
      <c r="L40" s="173"/>
      <c r="M40" s="173"/>
      <c r="N40" s="173"/>
      <c r="O40" s="173"/>
      <c r="P40" s="173"/>
      <c r="Q40" s="173"/>
      <c r="R40" s="173"/>
      <c r="S40" s="173"/>
      <c r="T40" s="173"/>
    </row>
    <row r="41" spans="1:20" ht="25.15" customHeight="1">
      <c r="A41" s="618" t="s">
        <v>501</v>
      </c>
      <c r="B41" s="618"/>
      <c r="C41" s="618"/>
      <c r="D41" s="618"/>
      <c r="E41" s="618"/>
      <c r="F41" s="618"/>
      <c r="G41" s="618"/>
      <c r="H41" s="618"/>
      <c r="I41" s="618"/>
      <c r="J41" s="173"/>
      <c r="K41" s="173"/>
      <c r="L41" s="173"/>
      <c r="M41" s="173"/>
      <c r="N41" s="173"/>
      <c r="O41" s="173"/>
      <c r="P41" s="173"/>
      <c r="Q41" s="173"/>
      <c r="R41" s="173"/>
      <c r="S41" s="173"/>
      <c r="T41" s="173"/>
    </row>
    <row r="42" spans="1:20">
      <c r="A42" s="173"/>
      <c r="B42" s="173"/>
      <c r="C42" s="173"/>
      <c r="D42" s="173"/>
      <c r="E42" s="173"/>
      <c r="F42" s="173"/>
      <c r="G42" s="173"/>
      <c r="H42" s="173"/>
      <c r="I42" s="173"/>
      <c r="J42" s="173"/>
      <c r="K42" s="19"/>
      <c r="L42" s="19"/>
      <c r="M42" s="19"/>
      <c r="N42" s="19"/>
      <c r="O42" s="19"/>
      <c r="P42" s="19"/>
      <c r="Q42" s="173"/>
      <c r="R42" s="173"/>
      <c r="S42" s="173"/>
      <c r="T42" s="173"/>
    </row>
    <row r="43" spans="1:20" s="76" customFormat="1">
      <c r="A43" s="619" t="s">
        <v>230</v>
      </c>
      <c r="B43" s="619"/>
      <c r="C43" s="619"/>
      <c r="D43" s="619"/>
      <c r="E43" s="619"/>
      <c r="F43" s="619"/>
      <c r="G43" s="619"/>
      <c r="H43" s="619"/>
      <c r="I43" s="619"/>
      <c r="K43" s="210"/>
      <c r="L43" s="210"/>
      <c r="M43" s="210"/>
      <c r="N43" s="210"/>
      <c r="O43" s="210"/>
      <c r="P43" s="210"/>
    </row>
    <row r="44" spans="1:20">
      <c r="A44" s="173"/>
      <c r="B44" s="173"/>
      <c r="C44" s="173"/>
      <c r="D44" s="173"/>
      <c r="E44" s="173"/>
      <c r="F44" s="173"/>
      <c r="G44" s="173"/>
      <c r="H44" s="173"/>
      <c r="I44" s="173"/>
      <c r="J44" s="6"/>
      <c r="K44" s="6"/>
      <c r="L44" s="7"/>
      <c r="M44" s="7"/>
      <c r="N44" s="7"/>
      <c r="O44" s="7"/>
      <c r="P44" s="6"/>
      <c r="Q44" s="6"/>
      <c r="R44" s="6"/>
      <c r="S44" s="6"/>
      <c r="T44" s="6"/>
    </row>
    <row r="45" spans="1:20" ht="26.5" customHeight="1">
      <c r="A45" s="173"/>
      <c r="B45" s="173"/>
      <c r="C45" s="639" t="s">
        <v>231</v>
      </c>
      <c r="D45" s="639"/>
      <c r="E45" s="173"/>
      <c r="F45" s="173"/>
      <c r="G45" s="173"/>
      <c r="H45" s="173"/>
      <c r="I45" s="173"/>
      <c r="J45" s="6"/>
      <c r="K45" s="6"/>
      <c r="L45" s="7"/>
      <c r="M45" s="7"/>
      <c r="N45" s="7"/>
      <c r="O45" s="7"/>
      <c r="P45" s="6"/>
      <c r="Q45" s="6"/>
      <c r="R45" s="6"/>
      <c r="S45" s="6"/>
      <c r="T45" s="6"/>
    </row>
    <row r="46" spans="1:20" ht="23.9" customHeight="1">
      <c r="A46" s="173"/>
      <c r="B46" s="22"/>
      <c r="C46" s="77">
        <v>2017</v>
      </c>
      <c r="D46" s="77">
        <v>2018</v>
      </c>
      <c r="E46" s="77" t="s">
        <v>228</v>
      </c>
      <c r="F46" s="239" t="s">
        <v>70</v>
      </c>
      <c r="G46" s="173" t="s">
        <v>358</v>
      </c>
      <c r="H46" s="173"/>
      <c r="I46" s="173"/>
      <c r="J46" s="6"/>
      <c r="K46" s="6"/>
      <c r="L46" s="7"/>
      <c r="M46" s="7"/>
      <c r="N46" s="7"/>
      <c r="O46" s="7"/>
      <c r="P46" s="6"/>
      <c r="Q46" s="6"/>
      <c r="R46" s="6"/>
      <c r="S46" s="6"/>
      <c r="T46" s="6"/>
    </row>
    <row r="47" spans="1:20">
      <c r="A47" s="173"/>
      <c r="B47" s="55" t="s">
        <v>31</v>
      </c>
      <c r="C47" s="103">
        <v>1579</v>
      </c>
      <c r="D47" s="103">
        <v>1969</v>
      </c>
      <c r="E47" s="26">
        <f t="shared" ref="E47:E67" si="0">(D47-C47)/C47</f>
        <v>0.24699176694110198</v>
      </c>
      <c r="F47" s="23"/>
      <c r="G47" s="201">
        <v>-0.12</v>
      </c>
      <c r="H47" s="173"/>
      <c r="I47" s="173"/>
      <c r="J47" s="173"/>
      <c r="K47" s="173"/>
      <c r="L47" s="13"/>
      <c r="M47" s="13"/>
      <c r="N47" s="13"/>
      <c r="O47" s="13"/>
      <c r="P47" s="173"/>
      <c r="Q47" s="173"/>
      <c r="R47" s="173"/>
      <c r="S47" s="173"/>
      <c r="T47" s="173"/>
    </row>
    <row r="48" spans="1:20">
      <c r="A48" s="173"/>
      <c r="B48" s="55" t="s">
        <v>27</v>
      </c>
      <c r="C48" s="103">
        <v>2941</v>
      </c>
      <c r="D48" s="103">
        <v>3526</v>
      </c>
      <c r="E48" s="26">
        <f t="shared" si="0"/>
        <v>0.19891193471608296</v>
      </c>
      <c r="F48" s="23"/>
      <c r="G48" s="201">
        <v>-0.12</v>
      </c>
      <c r="H48" s="173"/>
      <c r="I48" s="173"/>
      <c r="J48" s="173"/>
      <c r="K48" s="173"/>
      <c r="L48" s="13"/>
      <c r="M48" s="13"/>
      <c r="N48" s="13"/>
      <c r="O48" s="13"/>
      <c r="P48" s="173"/>
      <c r="Q48" s="173"/>
      <c r="R48" s="173"/>
      <c r="S48" s="173"/>
      <c r="T48" s="173"/>
    </row>
    <row r="49" spans="1:16">
      <c r="B49" s="55" t="s">
        <v>25</v>
      </c>
      <c r="C49" s="103">
        <v>3522</v>
      </c>
      <c r="D49" s="103">
        <v>3970</v>
      </c>
      <c r="E49" s="26">
        <f t="shared" si="0"/>
        <v>0.12720045428733673</v>
      </c>
      <c r="F49" s="23"/>
      <c r="G49" s="201">
        <v>-0.12</v>
      </c>
      <c r="H49" s="173"/>
      <c r="I49" s="173"/>
      <c r="J49" s="173"/>
      <c r="K49" s="173"/>
      <c r="L49" s="13"/>
      <c r="M49" s="13"/>
      <c r="N49" s="13"/>
      <c r="O49" s="13"/>
    </row>
    <row r="50" spans="1:16">
      <c r="B50" s="56" t="s">
        <v>18</v>
      </c>
      <c r="C50" s="206">
        <v>5665</v>
      </c>
      <c r="D50" s="206">
        <v>6236</v>
      </c>
      <c r="F50" s="205">
        <f>(D50-C50)/C50</f>
        <v>0.10079435127978817</v>
      </c>
      <c r="G50" s="201">
        <v>-0.12</v>
      </c>
      <c r="H50" s="173"/>
      <c r="I50" s="173"/>
      <c r="J50" s="173"/>
      <c r="K50" s="173"/>
      <c r="L50" s="13"/>
      <c r="M50" s="13"/>
      <c r="N50" s="13"/>
      <c r="O50" s="13"/>
    </row>
    <row r="51" spans="1:16">
      <c r="B51" s="55" t="s">
        <v>21</v>
      </c>
      <c r="C51" s="103">
        <v>3922</v>
      </c>
      <c r="D51" s="103">
        <v>4023</v>
      </c>
      <c r="E51" s="26">
        <f t="shared" si="0"/>
        <v>2.5752167261601223E-2</v>
      </c>
      <c r="F51" s="23"/>
      <c r="G51" s="201">
        <v>-0.12</v>
      </c>
      <c r="H51" s="173"/>
      <c r="I51" s="173"/>
      <c r="J51" s="173"/>
      <c r="K51" s="173"/>
      <c r="L51" s="13"/>
      <c r="M51" s="13"/>
      <c r="N51" s="13"/>
      <c r="O51" s="13"/>
    </row>
    <row r="52" spans="1:16">
      <c r="B52" s="55" t="s">
        <v>33</v>
      </c>
      <c r="C52" s="103">
        <v>2151</v>
      </c>
      <c r="D52" s="103">
        <v>2051</v>
      </c>
      <c r="E52" s="26">
        <f t="shared" si="0"/>
        <v>-4.6490004649000466E-2</v>
      </c>
      <c r="F52" s="23"/>
      <c r="G52" s="201">
        <v>-0.12</v>
      </c>
      <c r="H52" s="173"/>
      <c r="I52" s="173"/>
      <c r="J52" s="173"/>
      <c r="K52" s="173"/>
      <c r="L52" s="13"/>
      <c r="M52" s="13"/>
      <c r="N52" s="13"/>
      <c r="O52" s="13"/>
    </row>
    <row r="53" spans="1:16">
      <c r="B53" s="55" t="s">
        <v>19</v>
      </c>
      <c r="C53" s="103">
        <v>5553</v>
      </c>
      <c r="D53" s="103">
        <v>5258</v>
      </c>
      <c r="E53" s="26">
        <f t="shared" si="0"/>
        <v>-5.3124437241130917E-2</v>
      </c>
      <c r="F53" s="23"/>
      <c r="G53" s="201">
        <v>-0.12</v>
      </c>
      <c r="H53" s="173"/>
      <c r="I53" s="173"/>
      <c r="J53" s="173"/>
      <c r="K53" s="173"/>
      <c r="L53" s="13"/>
      <c r="M53" s="13"/>
      <c r="N53" s="13"/>
      <c r="O53" s="13"/>
    </row>
    <row r="54" spans="1:16">
      <c r="B54" s="55" t="s">
        <v>20</v>
      </c>
      <c r="C54" s="103">
        <v>6749</v>
      </c>
      <c r="D54" s="103">
        <v>6369</v>
      </c>
      <c r="E54" s="26">
        <f t="shared" si="0"/>
        <v>-5.6304637724107272E-2</v>
      </c>
      <c r="F54" s="23"/>
      <c r="G54" s="201">
        <v>-0.12</v>
      </c>
      <c r="H54" s="173"/>
      <c r="I54" s="173"/>
      <c r="J54" s="173"/>
      <c r="K54" s="173"/>
      <c r="L54" s="13"/>
      <c r="M54" s="13"/>
      <c r="N54" s="13"/>
      <c r="O54" s="13"/>
    </row>
    <row r="55" spans="1:16">
      <c r="B55" s="55" t="s">
        <v>32</v>
      </c>
      <c r="C55" s="103">
        <v>1649</v>
      </c>
      <c r="D55" s="103">
        <v>1541</v>
      </c>
      <c r="E55" s="26">
        <f t="shared" si="0"/>
        <v>-6.549423893268648E-2</v>
      </c>
      <c r="F55" s="23"/>
      <c r="G55" s="201">
        <v>-0.12</v>
      </c>
      <c r="H55" s="173"/>
      <c r="I55" s="173"/>
      <c r="J55" s="173"/>
      <c r="K55" s="173"/>
      <c r="L55" s="13"/>
      <c r="M55" s="13"/>
      <c r="N55" s="13"/>
      <c r="O55" s="13"/>
    </row>
    <row r="56" spans="1:16">
      <c r="B56" s="55" t="s">
        <v>22</v>
      </c>
      <c r="C56" s="103">
        <v>2988</v>
      </c>
      <c r="D56" s="103">
        <v>2766</v>
      </c>
      <c r="E56" s="26">
        <f t="shared" si="0"/>
        <v>-7.4297188755020074E-2</v>
      </c>
      <c r="F56" s="205"/>
      <c r="G56" s="201">
        <v>-0.12</v>
      </c>
      <c r="H56" s="173"/>
      <c r="I56" s="173"/>
      <c r="J56" s="173"/>
      <c r="K56" s="173"/>
      <c r="L56" s="13"/>
      <c r="M56" s="13"/>
      <c r="N56" s="13"/>
      <c r="O56" s="13"/>
    </row>
    <row r="57" spans="1:16">
      <c r="B57" s="47" t="s">
        <v>35</v>
      </c>
      <c r="C57" s="103">
        <v>1576</v>
      </c>
      <c r="D57" s="103">
        <v>1397</v>
      </c>
      <c r="E57" s="26">
        <f t="shared" si="0"/>
        <v>-0.11357868020304568</v>
      </c>
      <c r="F57" s="23"/>
      <c r="G57" s="201">
        <v>-0.12</v>
      </c>
      <c r="H57" s="173"/>
      <c r="I57" s="173"/>
      <c r="J57" s="173"/>
      <c r="K57" s="173"/>
      <c r="L57" s="13"/>
      <c r="M57" s="13"/>
      <c r="N57" s="13"/>
      <c r="O57" s="13"/>
    </row>
    <row r="58" spans="1:16">
      <c r="B58" s="55" t="s">
        <v>30</v>
      </c>
      <c r="C58" s="103">
        <v>3151</v>
      </c>
      <c r="D58" s="103">
        <v>2773</v>
      </c>
      <c r="E58" s="26">
        <f t="shared" si="0"/>
        <v>-0.11996191685179308</v>
      </c>
      <c r="F58" s="23"/>
      <c r="G58" s="201">
        <v>-0.12</v>
      </c>
      <c r="H58" s="173"/>
      <c r="I58" s="173"/>
      <c r="J58" s="173"/>
      <c r="K58" s="173"/>
      <c r="L58" s="13"/>
      <c r="M58" s="13"/>
      <c r="N58" s="13"/>
      <c r="O58" s="13"/>
    </row>
    <row r="59" spans="1:16">
      <c r="B59" s="55" t="s">
        <v>28</v>
      </c>
      <c r="C59" s="103">
        <v>4329</v>
      </c>
      <c r="D59" s="103">
        <v>3720</v>
      </c>
      <c r="E59" s="26">
        <f t="shared" si="0"/>
        <v>-0.14067914067914067</v>
      </c>
      <c r="F59" s="23"/>
      <c r="G59" s="201">
        <v>-0.12</v>
      </c>
      <c r="H59" s="173"/>
      <c r="I59" s="173"/>
      <c r="J59" s="173"/>
      <c r="K59" s="173"/>
      <c r="L59" s="13"/>
      <c r="M59" s="13"/>
      <c r="N59" s="13"/>
      <c r="O59" s="13"/>
    </row>
    <row r="60" spans="1:16">
      <c r="B60" s="55" t="s">
        <v>26</v>
      </c>
      <c r="C60" s="103">
        <v>2365</v>
      </c>
      <c r="D60" s="103">
        <v>2010</v>
      </c>
      <c r="E60" s="26">
        <f t="shared" si="0"/>
        <v>-0.15010570824524314</v>
      </c>
      <c r="F60" s="23"/>
      <c r="G60" s="201">
        <v>-0.12</v>
      </c>
      <c r="H60" s="173"/>
      <c r="I60" s="173"/>
      <c r="J60" s="173"/>
      <c r="K60" s="173"/>
      <c r="L60" s="13"/>
      <c r="M60" s="13"/>
      <c r="N60" s="13"/>
      <c r="O60" s="13"/>
    </row>
    <row r="61" spans="1:16">
      <c r="B61" s="55" t="s">
        <v>23</v>
      </c>
      <c r="C61" s="103">
        <v>7237</v>
      </c>
      <c r="D61" s="103">
        <v>5966</v>
      </c>
      <c r="E61" s="26">
        <f t="shared" si="0"/>
        <v>-0.17562525908525634</v>
      </c>
      <c r="F61" s="23"/>
      <c r="G61" s="201">
        <v>-0.12</v>
      </c>
      <c r="H61" s="173"/>
      <c r="I61" s="173"/>
      <c r="J61" s="173"/>
      <c r="K61" s="173"/>
      <c r="L61" s="13"/>
      <c r="M61" s="13"/>
      <c r="N61" s="13"/>
      <c r="O61" s="13"/>
    </row>
    <row r="62" spans="1:16">
      <c r="B62" s="55" t="s">
        <v>24</v>
      </c>
      <c r="C62" s="103">
        <v>3618</v>
      </c>
      <c r="D62" s="103">
        <v>2812</v>
      </c>
      <c r="E62" s="26">
        <f t="shared" si="0"/>
        <v>-0.22277501381978995</v>
      </c>
      <c r="F62" s="23"/>
      <c r="G62" s="201">
        <v>-0.12</v>
      </c>
      <c r="H62" s="173"/>
      <c r="I62" s="173"/>
      <c r="J62" s="173"/>
      <c r="K62" s="173"/>
      <c r="L62" s="13"/>
      <c r="M62" s="13"/>
      <c r="N62" s="13"/>
      <c r="O62" s="13"/>
    </row>
    <row r="63" spans="1:16">
      <c r="B63" s="55" t="s">
        <v>36</v>
      </c>
      <c r="C63" s="103">
        <v>4772</v>
      </c>
      <c r="D63" s="103">
        <v>3674</v>
      </c>
      <c r="E63" s="26">
        <f t="shared" si="0"/>
        <v>-0.23009220452640403</v>
      </c>
      <c r="F63" s="23"/>
      <c r="G63" s="201">
        <v>-0.12</v>
      </c>
      <c r="H63" s="173"/>
      <c r="I63" s="173"/>
      <c r="J63" s="173"/>
      <c r="K63" s="173"/>
      <c r="L63" s="13"/>
      <c r="M63" s="13"/>
      <c r="N63" s="13"/>
      <c r="O63" s="13"/>
    </row>
    <row r="64" spans="1:16">
      <c r="A64" s="173"/>
      <c r="B64" s="55" t="s">
        <v>29</v>
      </c>
      <c r="C64" s="103">
        <v>3477</v>
      </c>
      <c r="D64" s="103">
        <v>2516</v>
      </c>
      <c r="E64" s="26">
        <f t="shared" si="0"/>
        <v>-0.27638769053781997</v>
      </c>
      <c r="F64" s="23"/>
      <c r="G64" s="201">
        <v>-0.12</v>
      </c>
      <c r="H64" s="173"/>
      <c r="I64" s="173"/>
      <c r="J64" s="173"/>
      <c r="K64" s="173"/>
      <c r="L64" s="13"/>
      <c r="M64" s="13"/>
      <c r="N64" s="13"/>
      <c r="O64" s="13"/>
      <c r="P64" s="173"/>
    </row>
    <row r="65" spans="1:16">
      <c r="A65" s="173"/>
      <c r="B65" s="20" t="s">
        <v>37</v>
      </c>
      <c r="C65" s="103">
        <v>3845</v>
      </c>
      <c r="D65" s="103">
        <v>2568</v>
      </c>
      <c r="E65" s="26">
        <f t="shared" si="0"/>
        <v>-0.33211963589076721</v>
      </c>
      <c r="F65" s="16"/>
      <c r="G65" s="201">
        <v>-0.12</v>
      </c>
      <c r="H65" s="173"/>
      <c r="I65" s="173"/>
      <c r="J65" s="173"/>
      <c r="K65" s="173"/>
      <c r="L65" s="13"/>
      <c r="M65" s="13"/>
      <c r="N65" s="13"/>
      <c r="O65" s="13"/>
      <c r="P65" s="173"/>
    </row>
    <row r="66" spans="1:16">
      <c r="A66" s="173"/>
      <c r="B66" s="55" t="s">
        <v>38</v>
      </c>
      <c r="C66" s="103">
        <v>2023</v>
      </c>
      <c r="D66" s="103">
        <v>1336</v>
      </c>
      <c r="E66" s="26">
        <f t="shared" si="0"/>
        <v>-0.33959466139396938</v>
      </c>
      <c r="F66" s="24"/>
      <c r="G66" s="201">
        <v>-0.12</v>
      </c>
      <c r="H66" s="173"/>
      <c r="I66" s="173"/>
      <c r="J66" s="173"/>
      <c r="K66" s="173"/>
      <c r="L66" s="13"/>
      <c r="M66" s="13"/>
      <c r="N66" s="13"/>
      <c r="O66" s="13"/>
      <c r="P66" s="173"/>
    </row>
    <row r="67" spans="1:16">
      <c r="A67" s="173"/>
      <c r="B67" s="55" t="s">
        <v>34</v>
      </c>
      <c r="C67" s="103">
        <v>3307</v>
      </c>
      <c r="D67" s="103">
        <v>2020</v>
      </c>
      <c r="E67" s="26">
        <f t="shared" si="0"/>
        <v>-0.38917447837919567</v>
      </c>
      <c r="F67" s="26"/>
      <c r="G67" s="201">
        <v>-0.12</v>
      </c>
      <c r="H67" s="173"/>
      <c r="I67" s="173"/>
      <c r="J67" s="173"/>
      <c r="K67" s="173"/>
      <c r="L67" s="13"/>
      <c r="M67" s="13"/>
      <c r="N67" s="13"/>
      <c r="O67" s="13"/>
      <c r="P67" s="173"/>
    </row>
    <row r="68" spans="1:16">
      <c r="B68" s="86" t="s">
        <v>53</v>
      </c>
      <c r="C68" s="103">
        <v>3248</v>
      </c>
      <c r="D68" s="103">
        <v>2857</v>
      </c>
      <c r="E68" s="26">
        <f>(D68-C68)/C68</f>
        <v>-0.12038177339901478</v>
      </c>
      <c r="F68" s="23"/>
      <c r="G68" s="173"/>
      <c r="H68" s="173"/>
      <c r="I68" s="173"/>
      <c r="J68" s="173"/>
      <c r="K68" s="173"/>
      <c r="L68" s="13"/>
      <c r="M68" s="13"/>
      <c r="N68" s="13"/>
      <c r="O68" s="13"/>
    </row>
    <row r="69" spans="1:16" s="173" customFormat="1">
      <c r="B69" s="86"/>
      <c r="C69" s="103"/>
      <c r="D69" s="103"/>
      <c r="E69" s="26"/>
      <c r="F69" s="23"/>
      <c r="L69" s="13"/>
      <c r="M69" s="13"/>
      <c r="N69" s="13"/>
      <c r="O69" s="13"/>
    </row>
    <row r="70" spans="1:16">
      <c r="A70" s="623" t="s">
        <v>229</v>
      </c>
      <c r="B70" s="623"/>
      <c r="C70" s="623"/>
      <c r="D70" s="623"/>
      <c r="E70" s="623"/>
      <c r="F70" s="623"/>
      <c r="G70" s="623"/>
      <c r="H70" s="623"/>
      <c r="I70" s="623"/>
      <c r="J70" s="173"/>
      <c r="K70" s="173"/>
      <c r="L70" s="173"/>
      <c r="M70" s="173"/>
      <c r="N70" s="173"/>
      <c r="O70" s="173"/>
      <c r="P70" s="173"/>
    </row>
    <row r="71" spans="1:16">
      <c r="A71" s="618" t="s">
        <v>280</v>
      </c>
      <c r="B71" s="618"/>
      <c r="C71" s="618"/>
      <c r="D71" s="618"/>
      <c r="E71" s="618"/>
      <c r="F71" s="618"/>
      <c r="G71" s="618"/>
      <c r="H71" s="618"/>
      <c r="I71" s="618"/>
      <c r="J71" s="173"/>
      <c r="K71" s="173"/>
      <c r="L71" s="173"/>
      <c r="M71" s="173"/>
      <c r="N71" s="173"/>
      <c r="O71" s="173"/>
      <c r="P71" s="173"/>
    </row>
    <row r="72" spans="1:16">
      <c r="A72" s="173"/>
      <c r="B72" s="173"/>
      <c r="C72" s="173"/>
      <c r="D72" s="173"/>
      <c r="E72" s="173"/>
      <c r="F72" s="173"/>
      <c r="G72" s="173"/>
      <c r="H72" s="173"/>
      <c r="I72" s="173"/>
      <c r="J72" s="173"/>
      <c r="K72" s="19"/>
      <c r="L72" s="19"/>
      <c r="M72" s="19"/>
      <c r="N72" s="19"/>
      <c r="O72" s="19"/>
      <c r="P72" s="19"/>
    </row>
    <row r="73" spans="1:16" s="76" customFormat="1">
      <c r="A73" s="619" t="s">
        <v>339</v>
      </c>
      <c r="B73" s="619"/>
      <c r="C73" s="619"/>
      <c r="D73" s="619"/>
      <c r="E73" s="619"/>
      <c r="F73" s="619"/>
      <c r="G73" s="619"/>
      <c r="H73" s="619"/>
      <c r="I73" s="619"/>
    </row>
    <row r="75" spans="1:16" ht="24">
      <c r="A75" s="173"/>
      <c r="B75" s="173"/>
      <c r="C75" s="73" t="s">
        <v>232</v>
      </c>
      <c r="D75" s="62"/>
      <c r="E75" s="62"/>
      <c r="F75" s="62"/>
      <c r="G75" s="62"/>
      <c r="H75" s="71"/>
      <c r="I75" s="70"/>
      <c r="J75" s="173"/>
      <c r="K75" s="173"/>
      <c r="L75" s="173"/>
      <c r="M75" s="173"/>
      <c r="N75" s="173"/>
      <c r="O75" s="173"/>
      <c r="P75" s="173"/>
    </row>
    <row r="76" spans="1:16">
      <c r="A76" s="173"/>
      <c r="B76" s="112">
        <v>2014</v>
      </c>
      <c r="C76" s="171">
        <v>10487</v>
      </c>
      <c r="D76" s="31"/>
      <c r="E76" s="31"/>
      <c r="F76" s="31"/>
      <c r="G76" s="31"/>
      <c r="H76" s="32"/>
      <c r="I76" s="173"/>
      <c r="J76" s="173"/>
      <c r="K76" s="173"/>
      <c r="L76" s="173"/>
      <c r="M76" s="173"/>
      <c r="N76" s="173"/>
      <c r="O76" s="173"/>
      <c r="P76" s="173"/>
    </row>
    <row r="77" spans="1:16">
      <c r="A77" s="173"/>
      <c r="B77" s="112">
        <v>2015</v>
      </c>
      <c r="C77" s="171">
        <v>8957</v>
      </c>
      <c r="D77" s="31"/>
      <c r="E77" s="31"/>
      <c r="F77" s="31"/>
      <c r="G77" s="31"/>
      <c r="H77" s="32"/>
      <c r="I77" s="173"/>
      <c r="J77" s="173"/>
      <c r="K77" s="173"/>
      <c r="L77" s="173"/>
      <c r="M77" s="173"/>
      <c r="N77" s="173"/>
      <c r="O77" s="173"/>
      <c r="P77" s="173"/>
    </row>
    <row r="78" spans="1:16">
      <c r="A78" s="173"/>
      <c r="B78" s="112">
        <v>2016</v>
      </c>
      <c r="C78" s="171">
        <v>6233</v>
      </c>
      <c r="D78" s="31"/>
      <c r="E78" s="31"/>
      <c r="F78" s="31"/>
      <c r="G78" s="31"/>
      <c r="H78" s="32"/>
      <c r="I78" s="173"/>
      <c r="J78" s="173"/>
      <c r="K78" s="173"/>
      <c r="L78" s="173"/>
      <c r="M78" s="173"/>
      <c r="N78" s="173"/>
      <c r="O78" s="173"/>
      <c r="P78" s="173"/>
    </row>
    <row r="79" spans="1:16">
      <c r="A79" s="173"/>
      <c r="B79" s="112">
        <v>2017</v>
      </c>
      <c r="C79" s="223">
        <v>5665</v>
      </c>
      <c r="D79" s="31"/>
      <c r="E79" s="31"/>
      <c r="F79" s="31"/>
      <c r="G79" s="31"/>
      <c r="H79" s="32"/>
      <c r="I79" s="173"/>
      <c r="J79" s="173"/>
      <c r="K79" s="173"/>
      <c r="L79" s="173"/>
      <c r="M79" s="173"/>
      <c r="N79" s="173"/>
      <c r="O79" s="173"/>
      <c r="P79" s="173"/>
    </row>
    <row r="80" spans="1:16">
      <c r="A80" s="173"/>
      <c r="B80" s="112">
        <v>2018</v>
      </c>
      <c r="C80" s="223">
        <v>6236</v>
      </c>
      <c r="D80" s="31"/>
      <c r="E80" s="31"/>
      <c r="F80" s="31"/>
      <c r="G80" s="31"/>
      <c r="H80" s="32"/>
      <c r="I80" s="173"/>
      <c r="J80" s="173"/>
      <c r="K80" s="173"/>
      <c r="L80" s="173"/>
      <c r="M80" s="173"/>
      <c r="N80" s="173"/>
      <c r="O80" s="173"/>
      <c r="P80" s="173"/>
    </row>
    <row r="82" spans="1:14">
      <c r="A82" s="623" t="s">
        <v>229</v>
      </c>
      <c r="B82" s="623"/>
      <c r="C82" s="623"/>
      <c r="D82" s="623"/>
      <c r="E82" s="623"/>
      <c r="F82" s="623"/>
      <c r="G82" s="623"/>
      <c r="H82" s="623"/>
      <c r="I82" s="623"/>
      <c r="J82" s="173"/>
      <c r="K82" s="173"/>
      <c r="L82" s="173"/>
      <c r="M82" s="173"/>
      <c r="N82" s="173"/>
    </row>
    <row r="83" spans="1:14">
      <c r="A83" s="618" t="s">
        <v>65</v>
      </c>
      <c r="B83" s="618"/>
      <c r="C83" s="618"/>
      <c r="D83" s="618"/>
      <c r="E83" s="618"/>
      <c r="F83" s="618"/>
      <c r="G83" s="618"/>
      <c r="H83" s="618"/>
      <c r="I83" s="618"/>
      <c r="J83" s="173"/>
      <c r="K83" s="173"/>
      <c r="L83" s="173"/>
      <c r="M83" s="173"/>
      <c r="N83" s="173"/>
    </row>
    <row r="84" spans="1:14" ht="14.25" customHeight="1">
      <c r="A84" s="194"/>
      <c r="B84" s="194"/>
      <c r="C84" s="194"/>
      <c r="D84" s="194"/>
      <c r="E84" s="194"/>
      <c r="F84" s="194"/>
      <c r="G84" s="194"/>
      <c r="H84" s="194"/>
      <c r="I84" s="194"/>
      <c r="J84" s="173"/>
      <c r="K84" s="173"/>
      <c r="L84" s="173"/>
      <c r="M84" s="173"/>
      <c r="N84" s="173"/>
    </row>
    <row r="85" spans="1:14" s="76" customFormat="1">
      <c r="A85" s="619" t="s">
        <v>502</v>
      </c>
      <c r="B85" s="619"/>
      <c r="C85" s="619"/>
      <c r="D85" s="619"/>
      <c r="E85" s="619"/>
      <c r="F85" s="619"/>
      <c r="G85" s="619"/>
      <c r="H85" s="619"/>
      <c r="I85" s="619"/>
    </row>
    <row r="86" spans="1:14">
      <c r="A86" s="2"/>
      <c r="B86" s="2"/>
      <c r="C86" s="2"/>
      <c r="D86" s="2"/>
      <c r="E86" s="2"/>
      <c r="F86" s="2"/>
      <c r="G86" s="2"/>
      <c r="H86" s="2"/>
      <c r="I86" s="2"/>
      <c r="J86" s="173"/>
      <c r="K86" s="173"/>
      <c r="L86" s="173"/>
      <c r="M86" s="173"/>
      <c r="N86" s="173"/>
    </row>
    <row r="87" spans="1:14" s="12" customFormat="1" ht="24">
      <c r="A87" s="108"/>
      <c r="B87" s="569"/>
      <c r="C87" s="570" t="s">
        <v>233</v>
      </c>
      <c r="D87" s="570" t="s">
        <v>234</v>
      </c>
      <c r="E87" s="570" t="s">
        <v>235</v>
      </c>
      <c r="F87" s="570" t="s">
        <v>236</v>
      </c>
      <c r="G87" s="570" t="s">
        <v>237</v>
      </c>
      <c r="H87" s="570" t="s">
        <v>238</v>
      </c>
      <c r="I87" s="72"/>
      <c r="J87" s="72"/>
      <c r="K87" s="72"/>
      <c r="L87" s="72"/>
      <c r="M87" s="72"/>
      <c r="N87" s="72"/>
    </row>
    <row r="88" spans="1:14">
      <c r="A88" s="6"/>
      <c r="B88" s="574" t="s">
        <v>35</v>
      </c>
      <c r="C88" s="573">
        <v>0.24</v>
      </c>
      <c r="D88" s="573">
        <v>0.54</v>
      </c>
      <c r="E88" s="573">
        <v>0.06</v>
      </c>
      <c r="F88" s="573">
        <v>0.04</v>
      </c>
      <c r="G88" s="573">
        <v>7.0000000000000007E-2</v>
      </c>
      <c r="H88" s="573">
        <v>0.04</v>
      </c>
      <c r="I88" s="45"/>
      <c r="J88" s="106"/>
      <c r="K88" s="45"/>
      <c r="L88" s="106"/>
      <c r="M88" s="45"/>
      <c r="N88" s="106"/>
    </row>
    <row r="89" spans="1:14">
      <c r="A89" s="173"/>
      <c r="B89" s="571" t="s">
        <v>23</v>
      </c>
      <c r="C89" s="573">
        <v>0.36</v>
      </c>
      <c r="D89" s="573">
        <v>0.35</v>
      </c>
      <c r="E89" s="573">
        <v>0.06</v>
      </c>
      <c r="F89" s="573">
        <v>0.06</v>
      </c>
      <c r="G89" s="573">
        <v>0.13</v>
      </c>
      <c r="H89" s="573">
        <v>0.04</v>
      </c>
      <c r="I89" s="45"/>
      <c r="J89" s="106"/>
      <c r="K89" s="45"/>
      <c r="L89" s="106"/>
      <c r="M89" s="45"/>
      <c r="N89" s="106"/>
    </row>
    <row r="90" spans="1:14">
      <c r="A90" s="173"/>
      <c r="B90" s="571" t="s">
        <v>22</v>
      </c>
      <c r="C90" s="573">
        <v>0.31</v>
      </c>
      <c r="D90" s="573">
        <v>0.41</v>
      </c>
      <c r="E90" s="573">
        <v>7.0000000000000007E-2</v>
      </c>
      <c r="F90" s="573">
        <v>0.06</v>
      </c>
      <c r="G90" s="573">
        <v>0.09</v>
      </c>
      <c r="H90" s="573">
        <v>0.06</v>
      </c>
      <c r="I90" s="45"/>
      <c r="J90" s="106"/>
      <c r="K90" s="45"/>
      <c r="L90" s="106"/>
      <c r="M90" s="45"/>
      <c r="N90" s="106"/>
    </row>
    <row r="91" spans="1:14">
      <c r="A91" s="173"/>
      <c r="B91" s="571" t="s">
        <v>32</v>
      </c>
      <c r="C91" s="573">
        <v>0.25</v>
      </c>
      <c r="D91" s="573">
        <v>0.45</v>
      </c>
      <c r="E91" s="573">
        <v>0.08</v>
      </c>
      <c r="F91" s="573">
        <v>7.0000000000000007E-2</v>
      </c>
      <c r="G91" s="573">
        <v>0.11</v>
      </c>
      <c r="H91" s="573">
        <v>0.05</v>
      </c>
      <c r="I91" s="45"/>
      <c r="J91" s="106"/>
      <c r="K91" s="45"/>
      <c r="L91" s="106"/>
      <c r="M91" s="45"/>
      <c r="N91" s="106"/>
    </row>
    <row r="92" spans="1:14">
      <c r="A92" s="173"/>
      <c r="B92" s="571" t="s">
        <v>31</v>
      </c>
      <c r="C92" s="573">
        <v>0.38</v>
      </c>
      <c r="D92" s="573">
        <v>0.37</v>
      </c>
      <c r="E92" s="573">
        <v>0.06</v>
      </c>
      <c r="F92" s="573">
        <v>0.05</v>
      </c>
      <c r="G92" s="573">
        <v>0.09</v>
      </c>
      <c r="H92" s="573">
        <v>0.06</v>
      </c>
      <c r="I92" s="45"/>
      <c r="J92" s="106"/>
      <c r="K92" s="45"/>
      <c r="L92" s="106"/>
      <c r="M92" s="45"/>
      <c r="N92" s="106"/>
    </row>
    <row r="93" spans="1:14">
      <c r="A93" s="173"/>
      <c r="B93" s="571" t="s">
        <v>38</v>
      </c>
      <c r="C93" s="573">
        <v>0.27</v>
      </c>
      <c r="D93" s="573">
        <v>0.46</v>
      </c>
      <c r="E93" s="573">
        <v>0.05</v>
      </c>
      <c r="F93" s="573">
        <v>0.06</v>
      </c>
      <c r="G93" s="573">
        <v>0.11</v>
      </c>
      <c r="H93" s="573">
        <v>0.04</v>
      </c>
      <c r="I93" s="45"/>
      <c r="J93" s="106"/>
      <c r="K93" s="45"/>
      <c r="L93" s="106"/>
      <c r="M93" s="45"/>
      <c r="N93" s="106"/>
    </row>
    <row r="94" spans="1:14">
      <c r="A94" s="173"/>
      <c r="B94" s="571" t="s">
        <v>33</v>
      </c>
      <c r="C94" s="573">
        <v>0.25</v>
      </c>
      <c r="D94" s="573">
        <v>0.46</v>
      </c>
      <c r="E94" s="573">
        <v>0.05</v>
      </c>
      <c r="F94" s="573">
        <v>0.06</v>
      </c>
      <c r="G94" s="573">
        <v>0.15</v>
      </c>
      <c r="H94" s="573">
        <v>0.03</v>
      </c>
      <c r="I94" s="45"/>
      <c r="J94" s="106"/>
      <c r="K94" s="45"/>
      <c r="L94" s="106"/>
      <c r="M94" s="45"/>
      <c r="N94" s="106"/>
    </row>
    <row r="95" spans="1:14">
      <c r="A95" s="173"/>
      <c r="B95" s="571" t="s">
        <v>26</v>
      </c>
      <c r="C95" s="573">
        <v>0.28999999999999998</v>
      </c>
      <c r="D95" s="573">
        <v>0.46</v>
      </c>
      <c r="E95" s="573">
        <v>0.08</v>
      </c>
      <c r="F95" s="573">
        <v>0.06</v>
      </c>
      <c r="G95" s="573">
        <v>0.06</v>
      </c>
      <c r="H95" s="573">
        <v>0.05</v>
      </c>
      <c r="I95" s="45"/>
      <c r="J95" s="106"/>
      <c r="K95" s="45"/>
      <c r="L95" s="106"/>
      <c r="M95" s="45"/>
      <c r="N95" s="106"/>
    </row>
    <row r="96" spans="1:14">
      <c r="A96" s="173"/>
      <c r="B96" s="571" t="s">
        <v>36</v>
      </c>
      <c r="C96" s="573">
        <v>0.23</v>
      </c>
      <c r="D96" s="573">
        <v>0.38</v>
      </c>
      <c r="E96" s="573">
        <v>0.03</v>
      </c>
      <c r="F96" s="573">
        <v>0.06</v>
      </c>
      <c r="G96" s="573">
        <v>0.24</v>
      </c>
      <c r="H96" s="573">
        <v>0.06</v>
      </c>
      <c r="I96" s="45"/>
      <c r="J96" s="106"/>
      <c r="K96" s="45"/>
      <c r="L96" s="106"/>
      <c r="M96" s="45"/>
      <c r="N96" s="106"/>
    </row>
    <row r="97" spans="1:14" s="420" customFormat="1">
      <c r="B97" s="56" t="s">
        <v>18</v>
      </c>
      <c r="C97" s="309">
        <v>0.4</v>
      </c>
      <c r="D97" s="309">
        <v>0.36</v>
      </c>
      <c r="E97" s="309">
        <v>0.05</v>
      </c>
      <c r="F97" s="309">
        <v>0.05</v>
      </c>
      <c r="G97" s="309">
        <v>0.09</v>
      </c>
      <c r="H97" s="309">
        <v>0.05</v>
      </c>
      <c r="I97" s="457"/>
      <c r="J97" s="219"/>
      <c r="K97" s="457"/>
      <c r="L97" s="219"/>
      <c r="M97" s="457"/>
      <c r="N97" s="219"/>
    </row>
    <row r="98" spans="1:14">
      <c r="A98" s="173"/>
      <c r="B98" s="571" t="s">
        <v>29</v>
      </c>
      <c r="C98" s="573">
        <v>0.31</v>
      </c>
      <c r="D98" s="573">
        <v>0.4</v>
      </c>
      <c r="E98" s="573">
        <v>0.06</v>
      </c>
      <c r="F98" s="573">
        <v>0.08</v>
      </c>
      <c r="G98" s="573">
        <v>0.13</v>
      </c>
      <c r="H98" s="573">
        <v>0.02</v>
      </c>
      <c r="I98" s="45"/>
      <c r="J98" s="106"/>
      <c r="K98" s="45"/>
      <c r="L98" s="106"/>
      <c r="M98" s="45"/>
      <c r="N98" s="106"/>
    </row>
    <row r="99" spans="1:14">
      <c r="A99" s="173"/>
      <c r="B99" s="571" t="s">
        <v>25</v>
      </c>
      <c r="C99" s="573">
        <v>0.32</v>
      </c>
      <c r="D99" s="573">
        <v>0.44</v>
      </c>
      <c r="E99" s="573">
        <v>0.05</v>
      </c>
      <c r="F99" s="573">
        <v>0.05</v>
      </c>
      <c r="G99" s="573">
        <v>0.11</v>
      </c>
      <c r="H99" s="573">
        <v>0.03</v>
      </c>
      <c r="I99" s="45"/>
      <c r="J99" s="106"/>
      <c r="K99" s="45"/>
      <c r="L99" s="106"/>
      <c r="M99" s="45"/>
      <c r="N99" s="106"/>
    </row>
    <row r="100" spans="1:14">
      <c r="A100" s="173"/>
      <c r="B100" s="571" t="s">
        <v>24</v>
      </c>
      <c r="C100" s="573">
        <v>0.37</v>
      </c>
      <c r="D100" s="573">
        <v>0.42</v>
      </c>
      <c r="E100" s="573">
        <v>0.06</v>
      </c>
      <c r="F100" s="573">
        <v>0.05</v>
      </c>
      <c r="G100" s="573">
        <v>7.0000000000000007E-2</v>
      </c>
      <c r="H100" s="573">
        <v>0.04</v>
      </c>
      <c r="I100" s="45"/>
      <c r="J100" s="106"/>
      <c r="K100" s="45"/>
      <c r="L100" s="106"/>
      <c r="M100" s="45"/>
      <c r="N100" s="106"/>
    </row>
    <row r="101" spans="1:14">
      <c r="A101" s="173"/>
      <c r="B101" s="571" t="s">
        <v>19</v>
      </c>
      <c r="C101" s="573">
        <v>0.39</v>
      </c>
      <c r="D101" s="573">
        <v>0.39</v>
      </c>
      <c r="E101" s="573">
        <v>0.05</v>
      </c>
      <c r="F101" s="573">
        <v>0.05</v>
      </c>
      <c r="G101" s="573">
        <v>0.08</v>
      </c>
      <c r="H101" s="573">
        <v>0.05</v>
      </c>
      <c r="I101" s="45"/>
      <c r="J101" s="106"/>
      <c r="K101" s="45"/>
      <c r="L101" s="106"/>
      <c r="M101" s="45"/>
      <c r="N101" s="106"/>
    </row>
    <row r="102" spans="1:14">
      <c r="A102" s="173"/>
      <c r="B102" s="571" t="s">
        <v>30</v>
      </c>
      <c r="C102" s="573">
        <v>0.33</v>
      </c>
      <c r="D102" s="573">
        <v>0.44</v>
      </c>
      <c r="E102" s="573">
        <v>0.06</v>
      </c>
      <c r="F102" s="573">
        <v>0.05</v>
      </c>
      <c r="G102" s="573">
        <v>0.08</v>
      </c>
      <c r="H102" s="573">
        <v>0.04</v>
      </c>
      <c r="I102" s="45"/>
      <c r="J102" s="106"/>
      <c r="K102" s="45"/>
      <c r="L102" s="106"/>
      <c r="M102" s="45"/>
      <c r="N102" s="106"/>
    </row>
    <row r="103" spans="1:14">
      <c r="A103" s="173"/>
      <c r="B103" s="572" t="s">
        <v>37</v>
      </c>
      <c r="C103" s="573">
        <v>0.28999999999999998</v>
      </c>
      <c r="D103" s="573">
        <v>0.43</v>
      </c>
      <c r="E103" s="573">
        <v>0.04</v>
      </c>
      <c r="F103" s="573">
        <v>0.06</v>
      </c>
      <c r="G103" s="573">
        <v>0.14000000000000001</v>
      </c>
      <c r="H103" s="573">
        <v>0.04</v>
      </c>
      <c r="I103" s="104"/>
      <c r="J103" s="105"/>
      <c r="K103" s="104"/>
      <c r="L103" s="105"/>
      <c r="M103" s="104"/>
      <c r="N103" s="105"/>
    </row>
    <row r="104" spans="1:14">
      <c r="A104" s="173"/>
      <c r="B104" s="571" t="s">
        <v>34</v>
      </c>
      <c r="C104" s="573">
        <v>0.25</v>
      </c>
      <c r="D104" s="573">
        <v>0.42</v>
      </c>
      <c r="E104" s="573">
        <v>7.0000000000000007E-2</v>
      </c>
      <c r="F104" s="573">
        <v>0.08</v>
      </c>
      <c r="G104" s="573">
        <v>0.11</v>
      </c>
      <c r="H104" s="573">
        <v>7.0000000000000007E-2</v>
      </c>
      <c r="I104" s="107"/>
      <c r="J104" s="106"/>
      <c r="K104" s="45"/>
      <c r="L104" s="106"/>
      <c r="M104" s="45"/>
      <c r="N104" s="106"/>
    </row>
    <row r="105" spans="1:14">
      <c r="A105" s="173"/>
      <c r="B105" s="571" t="s">
        <v>20</v>
      </c>
      <c r="C105" s="573">
        <v>0.45</v>
      </c>
      <c r="D105" s="573">
        <v>0.32</v>
      </c>
      <c r="E105" s="573">
        <v>0.05</v>
      </c>
      <c r="F105" s="573">
        <v>0.05</v>
      </c>
      <c r="G105" s="573">
        <v>0.1</v>
      </c>
      <c r="H105" s="573">
        <v>0.03</v>
      </c>
      <c r="I105" s="45"/>
      <c r="J105" s="106"/>
      <c r="K105" s="45"/>
      <c r="L105" s="106"/>
      <c r="M105" s="45"/>
      <c r="N105" s="106"/>
    </row>
    <row r="106" spans="1:14">
      <c r="A106" s="173"/>
      <c r="B106" s="571" t="s">
        <v>21</v>
      </c>
      <c r="C106" s="573">
        <v>0.35</v>
      </c>
      <c r="D106" s="573">
        <v>0.44</v>
      </c>
      <c r="E106" s="573">
        <v>0.04</v>
      </c>
      <c r="F106" s="573">
        <v>0.04</v>
      </c>
      <c r="G106" s="573">
        <v>0.1</v>
      </c>
      <c r="H106" s="573">
        <v>0.03</v>
      </c>
      <c r="I106" s="45"/>
      <c r="J106" s="106"/>
      <c r="K106" s="45"/>
      <c r="L106" s="106"/>
      <c r="M106" s="45"/>
      <c r="N106" s="106"/>
    </row>
    <row r="107" spans="1:14">
      <c r="A107" s="173"/>
      <c r="B107" s="571" t="s">
        <v>28</v>
      </c>
      <c r="C107" s="573">
        <v>0.35</v>
      </c>
      <c r="D107" s="573">
        <v>0.39</v>
      </c>
      <c r="E107" s="573">
        <v>0.05</v>
      </c>
      <c r="F107" s="573">
        <v>0.06</v>
      </c>
      <c r="G107" s="573">
        <v>0.12</v>
      </c>
      <c r="H107" s="573">
        <v>0.03</v>
      </c>
      <c r="I107" s="45"/>
      <c r="J107" s="106"/>
      <c r="K107" s="45"/>
      <c r="L107" s="106"/>
      <c r="M107" s="45"/>
      <c r="N107" s="106"/>
    </row>
    <row r="108" spans="1:14">
      <c r="A108" s="173"/>
      <c r="B108" s="571" t="s">
        <v>27</v>
      </c>
      <c r="C108" s="573">
        <v>0.34</v>
      </c>
      <c r="D108" s="573">
        <v>0.42</v>
      </c>
      <c r="E108" s="573">
        <v>0.05</v>
      </c>
      <c r="F108" s="573">
        <v>0.04</v>
      </c>
      <c r="G108" s="573">
        <v>0.1</v>
      </c>
      <c r="H108" s="573">
        <v>0.05</v>
      </c>
      <c r="I108" s="45"/>
      <c r="J108" s="106"/>
      <c r="K108" s="45"/>
      <c r="L108" s="106"/>
      <c r="M108" s="45"/>
      <c r="N108" s="106"/>
    </row>
    <row r="109" spans="1:14" s="420" customFormat="1">
      <c r="B109" s="56" t="s">
        <v>18</v>
      </c>
      <c r="C109" s="309">
        <v>0.4</v>
      </c>
      <c r="D109" s="309">
        <v>0.36</v>
      </c>
      <c r="E109" s="309">
        <v>0.05</v>
      </c>
      <c r="F109" s="309">
        <v>0.05</v>
      </c>
      <c r="G109" s="309">
        <v>0.09</v>
      </c>
      <c r="H109" s="309">
        <v>0.05</v>
      </c>
      <c r="I109" s="457"/>
      <c r="J109" s="219"/>
      <c r="K109" s="457"/>
      <c r="L109" s="219"/>
      <c r="M109" s="457"/>
      <c r="N109" s="219"/>
    </row>
    <row r="110" spans="1:14" ht="69.400000000000006" customHeight="1">
      <c r="A110" s="618" t="s">
        <v>503</v>
      </c>
      <c r="B110" s="618"/>
      <c r="C110" s="618"/>
      <c r="D110" s="618"/>
      <c r="E110" s="618"/>
      <c r="F110" s="618"/>
      <c r="G110" s="618"/>
      <c r="H110" s="618"/>
      <c r="I110" s="618"/>
      <c r="J110" s="173"/>
      <c r="K110" s="173"/>
      <c r="L110" s="173"/>
      <c r="M110" s="173"/>
      <c r="N110" s="173"/>
    </row>
    <row r="111" spans="1:14" ht="25.15" customHeight="1">
      <c r="A111" s="618" t="s">
        <v>239</v>
      </c>
      <c r="B111" s="618"/>
      <c r="C111" s="618"/>
      <c r="D111" s="618"/>
      <c r="E111" s="618"/>
      <c r="F111" s="618"/>
      <c r="G111" s="618"/>
      <c r="H111" s="618"/>
      <c r="I111" s="618"/>
      <c r="J111" s="173"/>
      <c r="K111" s="173"/>
      <c r="L111" s="173"/>
      <c r="M111" s="173"/>
      <c r="N111" s="173"/>
    </row>
  </sheetData>
  <sortState ref="B5:G25">
    <sortCondition descending="1" ref="E5:E25"/>
  </sortState>
  <mergeCells count="17">
    <mergeCell ref="A110:I110"/>
    <mergeCell ref="A111:I111"/>
    <mergeCell ref="A71:I71"/>
    <mergeCell ref="A73:I73"/>
    <mergeCell ref="A83:I83"/>
    <mergeCell ref="A1:I1"/>
    <mergeCell ref="A85:I85"/>
    <mergeCell ref="A28:I28"/>
    <mergeCell ref="A29:I29"/>
    <mergeCell ref="A43:I43"/>
    <mergeCell ref="A82:I82"/>
    <mergeCell ref="C3:D3"/>
    <mergeCell ref="A31:I31"/>
    <mergeCell ref="C45:D45"/>
    <mergeCell ref="A70:I70"/>
    <mergeCell ref="A40:I40"/>
    <mergeCell ref="A41:I41"/>
  </mergeCells>
  <conditionalFormatting sqref="D88:D108">
    <cfRule type="top10" dxfId="19" priority="27" percent="1" bottom="1" rank="10"/>
    <cfRule type="top10" dxfId="18" priority="30" percent="1" rank="10"/>
  </conditionalFormatting>
  <conditionalFormatting sqref="C88:C108">
    <cfRule type="top10" dxfId="17" priority="28" percent="1" bottom="1" rank="10"/>
    <cfRule type="top10" dxfId="16" priority="29" percent="1" rank="10"/>
  </conditionalFormatting>
  <conditionalFormatting sqref="E88:E108">
    <cfRule type="top10" dxfId="15" priority="25" percent="1" bottom="1" rank="10"/>
    <cfRule type="top10" dxfId="14" priority="26" percent="1" rank="10"/>
  </conditionalFormatting>
  <conditionalFormatting sqref="F88:F108">
    <cfRule type="top10" dxfId="13" priority="23" percent="1" bottom="1" rank="10"/>
    <cfRule type="top10" dxfId="12" priority="24" percent="1" rank="10"/>
  </conditionalFormatting>
  <conditionalFormatting sqref="G88:G108">
    <cfRule type="top10" dxfId="11" priority="21" percent="1" bottom="1" rank="10"/>
    <cfRule type="top10" dxfId="10" priority="22" percent="1" rank="10"/>
  </conditionalFormatting>
  <conditionalFormatting sqref="D109">
    <cfRule type="top10" dxfId="9" priority="7" percent="1" bottom="1" rank="10"/>
    <cfRule type="top10" dxfId="8" priority="10" percent="1" rank="10"/>
  </conditionalFormatting>
  <conditionalFormatting sqref="C109">
    <cfRule type="top10" dxfId="7" priority="8" percent="1" bottom="1" rank="10"/>
    <cfRule type="top10" dxfId="6" priority="9" percent="1" rank="10"/>
  </conditionalFormatting>
  <conditionalFormatting sqref="E109">
    <cfRule type="top10" dxfId="5" priority="5" percent="1" bottom="1" rank="10"/>
    <cfRule type="top10" dxfId="4" priority="6" percent="1" rank="10"/>
  </conditionalFormatting>
  <conditionalFormatting sqref="F109">
    <cfRule type="top10" dxfId="3" priority="3" percent="1" bottom="1" rank="10"/>
    <cfRule type="top10" dxfId="2" priority="4" percent="1" rank="10"/>
  </conditionalFormatting>
  <conditionalFormatting sqref="G109">
    <cfRule type="top10" dxfId="1" priority="1" percent="1" bottom="1" rank="10"/>
    <cfRule type="top10" dxfId="0" priority="2" percent="1" rank="10"/>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W150"/>
  <sheetViews>
    <sheetView workbookViewId="0">
      <selection activeCell="I166" sqref="I166"/>
    </sheetView>
  </sheetViews>
  <sheetFormatPr defaultRowHeight="14.5"/>
  <cols>
    <col min="2" max="2" width="36.1796875" customWidth="1"/>
    <col min="3" max="3" width="9.26953125" customWidth="1"/>
  </cols>
  <sheetData>
    <row r="1" spans="1:9" s="76" customFormat="1">
      <c r="A1" s="619" t="s">
        <v>320</v>
      </c>
      <c r="B1" s="619"/>
      <c r="C1" s="619"/>
      <c r="D1" s="619"/>
      <c r="E1" s="619"/>
      <c r="F1" s="619"/>
      <c r="G1" s="619"/>
      <c r="H1" s="619"/>
      <c r="I1" s="619"/>
    </row>
    <row r="3" spans="1:9" ht="24.5">
      <c r="A3" s="173"/>
      <c r="B3" s="173"/>
      <c r="C3" s="198" t="s">
        <v>240</v>
      </c>
      <c r="D3" s="173"/>
      <c r="E3" s="173"/>
      <c r="F3" s="173"/>
      <c r="G3" s="173"/>
      <c r="H3" s="173"/>
      <c r="I3" s="173"/>
    </row>
    <row r="4" spans="1:9">
      <c r="A4" s="173"/>
      <c r="B4" s="62" t="s">
        <v>241</v>
      </c>
      <c r="C4" s="171">
        <v>0</v>
      </c>
      <c r="D4" s="173"/>
      <c r="E4" s="173"/>
      <c r="F4" s="173"/>
      <c r="G4" s="173"/>
      <c r="H4" s="173"/>
      <c r="I4" s="173"/>
    </row>
    <row r="5" spans="1:9">
      <c r="A5" s="173"/>
      <c r="B5" s="62" t="s">
        <v>242</v>
      </c>
      <c r="C5" s="171">
        <v>1</v>
      </c>
      <c r="D5" s="173"/>
      <c r="E5" s="173"/>
      <c r="F5" s="173"/>
      <c r="G5" s="173"/>
      <c r="H5" s="173"/>
      <c r="I5" s="173"/>
    </row>
    <row r="6" spans="1:9">
      <c r="A6" s="173"/>
      <c r="B6" s="62" t="s">
        <v>243</v>
      </c>
      <c r="C6" s="171">
        <v>0</v>
      </c>
      <c r="D6" s="173"/>
      <c r="E6" s="173"/>
      <c r="F6" s="173"/>
      <c r="G6" s="173"/>
      <c r="H6" s="173"/>
      <c r="I6" s="173"/>
    </row>
    <row r="7" spans="1:9">
      <c r="A7" s="173"/>
      <c r="B7" s="62" t="s">
        <v>244</v>
      </c>
      <c r="C7" s="171">
        <v>1</v>
      </c>
      <c r="D7" s="173"/>
      <c r="E7" s="173"/>
      <c r="F7" s="173"/>
      <c r="G7" s="173"/>
      <c r="H7" s="173"/>
      <c r="I7" s="173"/>
    </row>
    <row r="8" spans="1:9">
      <c r="A8" s="173"/>
      <c r="B8" s="62" t="s">
        <v>245</v>
      </c>
      <c r="C8" s="171">
        <v>1</v>
      </c>
      <c r="D8" s="173"/>
      <c r="E8" s="173"/>
      <c r="F8" s="173"/>
      <c r="G8" s="173"/>
      <c r="H8" s="173"/>
      <c r="I8" s="173"/>
    </row>
    <row r="9" spans="1:9">
      <c r="A9" s="173"/>
      <c r="B9" s="62" t="s">
        <v>246</v>
      </c>
      <c r="C9" s="171">
        <v>1</v>
      </c>
      <c r="D9" s="173"/>
      <c r="E9" s="173"/>
      <c r="F9" s="173"/>
      <c r="G9" s="173"/>
      <c r="H9" s="173"/>
      <c r="I9" s="173"/>
    </row>
    <row r="10" spans="1:9">
      <c r="A10" s="173"/>
      <c r="B10" s="62" t="s">
        <v>247</v>
      </c>
      <c r="C10" s="171">
        <v>1</v>
      </c>
      <c r="D10" s="173"/>
      <c r="E10" s="173"/>
      <c r="F10" s="173"/>
      <c r="G10" s="173"/>
      <c r="H10" s="173"/>
      <c r="I10" s="173"/>
    </row>
    <row r="11" spans="1:9">
      <c r="A11" s="173"/>
      <c r="B11" s="62" t="s">
        <v>248</v>
      </c>
      <c r="C11" s="171">
        <v>1</v>
      </c>
      <c r="D11" s="173"/>
      <c r="E11" s="173"/>
      <c r="F11" s="173"/>
      <c r="G11" s="173"/>
      <c r="H11" s="173"/>
      <c r="I11" s="173"/>
    </row>
    <row r="12" spans="1:9">
      <c r="A12" s="173"/>
      <c r="B12" s="62" t="s">
        <v>249</v>
      </c>
      <c r="C12" s="171">
        <v>0</v>
      </c>
      <c r="D12" s="173"/>
      <c r="E12" s="173"/>
      <c r="F12" s="173"/>
      <c r="G12" s="173"/>
      <c r="H12" s="173"/>
      <c r="I12" s="173"/>
    </row>
    <row r="13" spans="1:9">
      <c r="A13" s="173"/>
      <c r="B13" s="62" t="s">
        <v>250</v>
      </c>
      <c r="C13" s="171">
        <v>2</v>
      </c>
      <c r="D13" s="173"/>
      <c r="E13" s="173"/>
      <c r="F13" s="173"/>
      <c r="G13" s="173"/>
      <c r="H13" s="173"/>
      <c r="I13" s="173"/>
    </row>
    <row r="14" spans="1:9">
      <c r="A14" s="173"/>
      <c r="B14" s="62" t="s">
        <v>251</v>
      </c>
      <c r="C14" s="171">
        <v>1</v>
      </c>
      <c r="D14" s="173"/>
      <c r="E14" s="173"/>
      <c r="F14" s="173"/>
      <c r="G14" s="173"/>
      <c r="H14" s="173"/>
      <c r="I14" s="173"/>
    </row>
    <row r="15" spans="1:9">
      <c r="A15" s="173"/>
      <c r="B15" s="62" t="s">
        <v>252</v>
      </c>
      <c r="C15" s="171">
        <v>1</v>
      </c>
      <c r="D15" s="173"/>
      <c r="E15" s="173"/>
      <c r="F15" s="173"/>
      <c r="G15" s="173"/>
      <c r="H15" s="173"/>
      <c r="I15" s="173"/>
    </row>
    <row r="16" spans="1:9">
      <c r="A16" s="173"/>
      <c r="B16" s="62" t="s">
        <v>253</v>
      </c>
      <c r="C16" s="171">
        <v>1</v>
      </c>
      <c r="D16" s="173"/>
      <c r="E16" s="173"/>
      <c r="F16" s="173"/>
      <c r="G16" s="173"/>
      <c r="H16" s="173"/>
      <c r="I16" s="173"/>
    </row>
    <row r="17" spans="1:9">
      <c r="A17" s="173"/>
      <c r="B17" s="62" t="s">
        <v>254</v>
      </c>
      <c r="C17" s="171">
        <v>1</v>
      </c>
      <c r="D17" s="173"/>
      <c r="E17" s="173"/>
      <c r="F17" s="173"/>
      <c r="G17" s="173"/>
      <c r="H17" s="173"/>
      <c r="I17" s="173"/>
    </row>
    <row r="18" spans="1:9">
      <c r="A18" s="173"/>
      <c r="B18" s="62" t="s">
        <v>255</v>
      </c>
      <c r="C18" s="171">
        <v>1</v>
      </c>
      <c r="D18" s="173"/>
      <c r="E18" s="173"/>
      <c r="F18" s="173"/>
      <c r="G18" s="173"/>
      <c r="H18" s="173"/>
      <c r="I18" s="173"/>
    </row>
    <row r="19" spans="1:9">
      <c r="A19" s="173"/>
      <c r="B19" s="62" t="s">
        <v>256</v>
      </c>
      <c r="C19" s="171">
        <v>2</v>
      </c>
      <c r="D19" s="173"/>
      <c r="E19" s="173"/>
      <c r="F19" s="173"/>
      <c r="G19" s="173"/>
      <c r="H19" s="173"/>
      <c r="I19" s="173"/>
    </row>
    <row r="20" spans="1:9">
      <c r="A20" s="173"/>
      <c r="B20" s="62" t="s">
        <v>257</v>
      </c>
      <c r="C20" s="171">
        <v>0</v>
      </c>
      <c r="D20" s="173"/>
      <c r="E20" s="173"/>
      <c r="F20" s="173"/>
      <c r="G20" s="173"/>
      <c r="H20" s="173"/>
      <c r="I20" s="173"/>
    </row>
    <row r="21" spans="1:9">
      <c r="A21" s="173"/>
      <c r="B21" s="62" t="s">
        <v>258</v>
      </c>
      <c r="C21" s="171">
        <v>1</v>
      </c>
      <c r="D21" s="173"/>
      <c r="E21" s="173"/>
      <c r="F21" s="173"/>
      <c r="G21" s="173"/>
      <c r="H21" s="173"/>
      <c r="I21" s="173"/>
    </row>
    <row r="22" spans="1:9">
      <c r="A22" s="173"/>
      <c r="B22" s="62" t="s">
        <v>259</v>
      </c>
      <c r="C22" s="171">
        <v>2</v>
      </c>
      <c r="D22" s="173"/>
      <c r="E22" s="173"/>
      <c r="F22" s="173"/>
      <c r="G22" s="173"/>
      <c r="H22" s="173"/>
      <c r="I22" s="173"/>
    </row>
    <row r="23" spans="1:9">
      <c r="A23" s="173"/>
      <c r="B23" s="62" t="s">
        <v>260</v>
      </c>
      <c r="C23" s="171">
        <v>1</v>
      </c>
      <c r="D23" s="173"/>
      <c r="E23" s="173"/>
      <c r="F23" s="173"/>
      <c r="G23" s="173"/>
      <c r="H23" s="173"/>
      <c r="I23" s="173"/>
    </row>
    <row r="24" spans="1:9">
      <c r="A24" s="173"/>
      <c r="B24" s="62" t="s">
        <v>261</v>
      </c>
      <c r="C24" s="171">
        <v>1</v>
      </c>
      <c r="D24" s="173"/>
      <c r="E24" s="173"/>
      <c r="F24" s="173"/>
      <c r="G24" s="173"/>
      <c r="H24" s="173"/>
      <c r="I24" s="173"/>
    </row>
    <row r="26" spans="1:9" ht="15.65" customHeight="1">
      <c r="A26" s="618" t="s">
        <v>262</v>
      </c>
      <c r="B26" s="618"/>
      <c r="C26" s="618"/>
      <c r="D26" s="618"/>
      <c r="E26" s="618"/>
      <c r="F26" s="618"/>
      <c r="G26" s="618"/>
      <c r="H26" s="618"/>
      <c r="I26" s="618"/>
    </row>
    <row r="27" spans="1:9" ht="26.5" customHeight="1">
      <c r="A27" s="618" t="s">
        <v>263</v>
      </c>
      <c r="B27" s="618"/>
      <c r="C27" s="618"/>
      <c r="D27" s="618"/>
      <c r="E27" s="618"/>
      <c r="F27" s="618"/>
      <c r="G27" s="618"/>
      <c r="H27" s="618"/>
      <c r="I27" s="618"/>
    </row>
    <row r="29" spans="1:9" s="76" customFormat="1">
      <c r="A29" s="619" t="s">
        <v>264</v>
      </c>
      <c r="B29" s="619"/>
      <c r="C29" s="619"/>
      <c r="D29" s="619"/>
      <c r="E29" s="619"/>
      <c r="F29" s="619"/>
      <c r="G29" s="619"/>
      <c r="H29" s="619"/>
      <c r="I29" s="619"/>
    </row>
    <row r="31" spans="1:9" ht="24.5">
      <c r="A31" s="173"/>
      <c r="B31" s="173"/>
      <c r="C31" s="198" t="s">
        <v>265</v>
      </c>
      <c r="D31" s="198" t="s">
        <v>266</v>
      </c>
      <c r="E31" s="240" t="s">
        <v>70</v>
      </c>
      <c r="F31" s="240" t="s">
        <v>359</v>
      </c>
      <c r="H31" s="173"/>
      <c r="I31" s="173"/>
    </row>
    <row r="32" spans="1:9">
      <c r="A32" s="173"/>
      <c r="B32" s="66" t="s">
        <v>18</v>
      </c>
      <c r="D32" s="67">
        <v>527</v>
      </c>
      <c r="E32" s="117">
        <v>6.2E-2</v>
      </c>
      <c r="F32" s="243">
        <v>0.121</v>
      </c>
      <c r="H32" s="5"/>
      <c r="I32" s="173"/>
    </row>
    <row r="33" spans="2:8">
      <c r="B33" s="65" t="s">
        <v>23</v>
      </c>
      <c r="C33" s="116">
        <v>7.9000000000000001E-2</v>
      </c>
      <c r="D33" s="63">
        <v>577</v>
      </c>
      <c r="E33" s="116"/>
      <c r="F33" s="243">
        <v>0.121</v>
      </c>
      <c r="H33" s="95"/>
    </row>
    <row r="34" spans="2:8">
      <c r="B34" s="65" t="s">
        <v>33</v>
      </c>
      <c r="C34" s="116">
        <v>0.08</v>
      </c>
      <c r="D34" s="63">
        <v>968</v>
      </c>
      <c r="E34" s="116"/>
      <c r="F34" s="243">
        <v>0.121</v>
      </c>
      <c r="H34" s="95"/>
    </row>
    <row r="35" spans="2:8">
      <c r="B35" s="65" t="s">
        <v>38</v>
      </c>
      <c r="C35" s="116">
        <v>0.10299999999999999</v>
      </c>
      <c r="D35" s="63">
        <v>452</v>
      </c>
      <c r="E35" s="116"/>
      <c r="F35" s="243">
        <v>0.121</v>
      </c>
      <c r="H35" s="95"/>
    </row>
    <row r="36" spans="2:8">
      <c r="B36" s="65" t="s">
        <v>36</v>
      </c>
      <c r="C36" s="116">
        <v>0.113</v>
      </c>
      <c r="D36" s="63">
        <v>584</v>
      </c>
      <c r="E36" s="116"/>
      <c r="F36" s="243">
        <v>0.121</v>
      </c>
      <c r="H36" s="95"/>
    </row>
    <row r="37" spans="2:8">
      <c r="B37" s="65" t="s">
        <v>19</v>
      </c>
      <c r="C37" s="116">
        <v>0.11799999999999999</v>
      </c>
      <c r="D37" s="63">
        <v>512</v>
      </c>
      <c r="E37" s="116"/>
      <c r="F37" s="243">
        <v>0.121</v>
      </c>
      <c r="H37" s="95"/>
    </row>
    <row r="38" spans="2:8">
      <c r="B38" s="65" t="s">
        <v>25</v>
      </c>
      <c r="C38" s="116">
        <v>0.12</v>
      </c>
      <c r="D38" s="63">
        <v>571</v>
      </c>
      <c r="E38" s="116"/>
      <c r="F38" s="243">
        <v>0.121</v>
      </c>
      <c r="H38" s="95"/>
    </row>
    <row r="39" spans="2:8">
      <c r="B39" s="65" t="s">
        <v>21</v>
      </c>
      <c r="C39" s="116">
        <v>0.124</v>
      </c>
      <c r="D39" s="63">
        <v>475</v>
      </c>
      <c r="E39" s="116"/>
      <c r="F39" s="243">
        <v>0.121</v>
      </c>
      <c r="H39" s="95"/>
    </row>
    <row r="40" spans="2:8">
      <c r="B40" s="65" t="s">
        <v>26</v>
      </c>
      <c r="C40" s="116">
        <v>0.129</v>
      </c>
      <c r="D40" s="63">
        <v>495</v>
      </c>
      <c r="E40" s="116"/>
      <c r="F40" s="243">
        <v>0.121</v>
      </c>
      <c r="H40" s="95"/>
    </row>
    <row r="41" spans="2:8">
      <c r="B41" s="65" t="s">
        <v>37</v>
      </c>
      <c r="C41" s="116">
        <v>0.13300000000000001</v>
      </c>
      <c r="D41" s="63">
        <v>548</v>
      </c>
      <c r="E41" s="116"/>
      <c r="F41" s="243">
        <v>0.121</v>
      </c>
      <c r="H41" s="95"/>
    </row>
    <row r="42" spans="2:8">
      <c r="B42" s="65" t="s">
        <v>24</v>
      </c>
      <c r="C42" s="116">
        <v>0.13500000000000001</v>
      </c>
      <c r="D42" s="63">
        <v>491</v>
      </c>
      <c r="E42" s="116"/>
      <c r="F42" s="243">
        <v>0.121</v>
      </c>
      <c r="H42" s="95"/>
    </row>
    <row r="43" spans="2:8">
      <c r="B43" s="65" t="s">
        <v>30</v>
      </c>
      <c r="C43" s="116">
        <v>0.13500000000000001</v>
      </c>
      <c r="D43" s="63">
        <v>572</v>
      </c>
      <c r="E43" s="116"/>
      <c r="F43" s="243">
        <v>0.121</v>
      </c>
      <c r="H43" s="95"/>
    </row>
    <row r="44" spans="2:8">
      <c r="B44" s="64" t="s">
        <v>35</v>
      </c>
      <c r="C44" s="116">
        <v>0.13800000000000001</v>
      </c>
      <c r="D44" s="63">
        <v>456</v>
      </c>
      <c r="E44" s="116"/>
      <c r="F44" s="243">
        <v>0.121</v>
      </c>
      <c r="H44" s="95"/>
    </row>
    <row r="45" spans="2:8">
      <c r="B45" s="65" t="s">
        <v>20</v>
      </c>
      <c r="C45" s="116">
        <v>0.13900000000000001</v>
      </c>
      <c r="D45" s="63">
        <v>519</v>
      </c>
      <c r="E45" s="116"/>
      <c r="F45" s="243">
        <v>0.121</v>
      </c>
      <c r="H45" s="95"/>
    </row>
    <row r="46" spans="2:8">
      <c r="B46" s="65" t="s">
        <v>34</v>
      </c>
      <c r="C46" s="116">
        <v>0.14000000000000001</v>
      </c>
      <c r="D46" s="63">
        <v>493</v>
      </c>
      <c r="E46" s="116"/>
      <c r="F46" s="243">
        <v>0.121</v>
      </c>
      <c r="H46" s="95"/>
    </row>
    <row r="47" spans="2:8">
      <c r="B47" s="65" t="s">
        <v>28</v>
      </c>
      <c r="C47" s="116">
        <v>0.14299999999999999</v>
      </c>
      <c r="D47" s="63">
        <v>531</v>
      </c>
      <c r="E47" s="117"/>
      <c r="F47" s="243">
        <v>0.121</v>
      </c>
      <c r="H47" s="95"/>
    </row>
    <row r="48" spans="2:8">
      <c r="B48" s="65" t="s">
        <v>27</v>
      </c>
      <c r="C48" s="116">
        <v>0.14499999999999999</v>
      </c>
      <c r="D48" s="63">
        <v>515</v>
      </c>
      <c r="E48" s="116"/>
      <c r="F48" s="243">
        <v>0.121</v>
      </c>
      <c r="H48" s="95"/>
    </row>
    <row r="49" spans="1:9">
      <c r="A49" s="173"/>
      <c r="B49" s="65" t="s">
        <v>22</v>
      </c>
      <c r="C49" s="116">
        <v>0.158</v>
      </c>
      <c r="D49" s="63">
        <v>555</v>
      </c>
      <c r="E49" s="117"/>
      <c r="F49" s="243">
        <v>0.121</v>
      </c>
      <c r="H49" s="95"/>
      <c r="I49" s="173"/>
    </row>
    <row r="50" spans="1:9">
      <c r="A50" s="173"/>
      <c r="B50" s="65" t="s">
        <v>31</v>
      </c>
      <c r="C50" s="116">
        <v>0.159</v>
      </c>
      <c r="D50" s="63">
        <v>442</v>
      </c>
      <c r="E50" s="116"/>
      <c r="F50" s="243">
        <v>0.121</v>
      </c>
      <c r="H50" s="95"/>
      <c r="I50" s="173"/>
    </row>
    <row r="51" spans="1:9">
      <c r="A51" s="173"/>
      <c r="B51" s="65" t="s">
        <v>29</v>
      </c>
      <c r="C51" s="116">
        <v>0.16800000000000001</v>
      </c>
      <c r="D51" s="63">
        <v>532</v>
      </c>
      <c r="E51" s="116"/>
      <c r="F51" s="243">
        <v>0.121</v>
      </c>
      <c r="H51" s="95"/>
      <c r="I51" s="173"/>
    </row>
    <row r="52" spans="1:9">
      <c r="A52" s="173"/>
      <c r="B52" s="65" t="s">
        <v>32</v>
      </c>
      <c r="C52" s="116">
        <v>0.17399999999999999</v>
      </c>
      <c r="D52" s="63">
        <v>540</v>
      </c>
      <c r="E52" s="116"/>
      <c r="F52" s="243">
        <v>0.121</v>
      </c>
      <c r="H52" s="95"/>
      <c r="I52" s="173"/>
    </row>
    <row r="53" spans="1:9">
      <c r="A53" s="173"/>
      <c r="B53" s="5"/>
      <c r="C53" s="5"/>
      <c r="D53" s="5"/>
      <c r="E53" s="5"/>
      <c r="F53" s="5"/>
      <c r="G53" s="5"/>
      <c r="H53" s="5"/>
      <c r="I53" s="173"/>
    </row>
    <row r="54" spans="1:9" ht="25.15" customHeight="1">
      <c r="A54" s="618" t="s">
        <v>267</v>
      </c>
      <c r="B54" s="618"/>
      <c r="C54" s="618"/>
      <c r="D54" s="618"/>
      <c r="E54" s="618"/>
      <c r="F54" s="618"/>
      <c r="G54" s="618"/>
      <c r="H54" s="618"/>
      <c r="I54" s="618"/>
    </row>
    <row r="55" spans="1:9" ht="95.15" customHeight="1">
      <c r="A55" s="618" t="s">
        <v>268</v>
      </c>
      <c r="B55" s="618"/>
      <c r="C55" s="618"/>
      <c r="D55" s="618"/>
      <c r="E55" s="618"/>
      <c r="F55" s="618"/>
      <c r="G55" s="618"/>
      <c r="H55" s="618"/>
      <c r="I55" s="618"/>
    </row>
    <row r="56" spans="1:9">
      <c r="A56" s="194"/>
      <c r="B56" s="194"/>
      <c r="C56" s="194"/>
      <c r="D56" s="194"/>
      <c r="E56" s="194"/>
      <c r="F56" s="194"/>
      <c r="G56" s="194"/>
      <c r="H56" s="194"/>
      <c r="I56" s="194"/>
    </row>
    <row r="57" spans="1:9" s="76" customFormat="1">
      <c r="A57" s="619" t="s">
        <v>340</v>
      </c>
      <c r="B57" s="619"/>
      <c r="C57" s="619"/>
      <c r="D57" s="619"/>
      <c r="E57" s="619"/>
      <c r="F57" s="619"/>
      <c r="G57" s="619"/>
      <c r="H57" s="619"/>
      <c r="I57" s="619"/>
    </row>
    <row r="59" spans="1:9">
      <c r="A59" s="173"/>
      <c r="B59" s="173"/>
      <c r="C59" s="198" t="s">
        <v>265</v>
      </c>
      <c r="D59" s="198" t="s">
        <v>266</v>
      </c>
      <c r="E59" s="198"/>
      <c r="F59" s="198"/>
      <c r="H59" s="173"/>
      <c r="I59" s="173"/>
    </row>
    <row r="60" spans="1:9">
      <c r="A60" s="173"/>
      <c r="B60" s="65">
        <v>2013</v>
      </c>
      <c r="C60" s="220">
        <v>5.8999999999999997E-2</v>
      </c>
      <c r="D60" s="171">
        <v>519</v>
      </c>
      <c r="E60" s="118"/>
      <c r="F60" s="119"/>
      <c r="H60" s="173"/>
      <c r="I60" s="173"/>
    </row>
    <row r="61" spans="1:9">
      <c r="A61" s="173"/>
      <c r="B61" s="65">
        <v>2014</v>
      </c>
      <c r="C61" s="220">
        <v>0.09</v>
      </c>
      <c r="D61" s="171">
        <v>525</v>
      </c>
      <c r="E61" s="118"/>
      <c r="F61" s="119"/>
      <c r="H61" s="173"/>
      <c r="I61" s="173"/>
    </row>
    <row r="62" spans="1:9">
      <c r="A62" s="173"/>
      <c r="B62" s="65">
        <v>2015</v>
      </c>
      <c r="C62" s="220">
        <v>8.3000000000000004E-2</v>
      </c>
      <c r="D62" s="171">
        <v>507</v>
      </c>
      <c r="E62" s="118"/>
      <c r="F62" s="119"/>
      <c r="H62" s="173"/>
      <c r="I62" s="173"/>
    </row>
    <row r="63" spans="1:9">
      <c r="A63" s="173"/>
      <c r="B63" s="65">
        <v>2016</v>
      </c>
      <c r="C63" s="220">
        <v>0.11899999999999999</v>
      </c>
      <c r="D63" s="171">
        <v>268</v>
      </c>
      <c r="E63" s="118"/>
      <c r="F63" s="119"/>
      <c r="H63" s="173"/>
      <c r="I63" s="173"/>
    </row>
    <row r="64" spans="1:9">
      <c r="A64" s="173"/>
      <c r="B64" s="65">
        <v>2017</v>
      </c>
      <c r="C64" s="220">
        <v>6.2E-2</v>
      </c>
      <c r="D64" s="171">
        <v>527</v>
      </c>
      <c r="E64" s="116"/>
      <c r="F64" s="63"/>
      <c r="H64" s="173"/>
      <c r="I64" s="173"/>
    </row>
    <row r="65" spans="1:9">
      <c r="A65" s="173"/>
      <c r="B65" s="5"/>
      <c r="C65" s="5"/>
      <c r="D65" s="5"/>
      <c r="E65" s="5"/>
      <c r="F65" s="5"/>
      <c r="G65" s="5"/>
      <c r="H65" s="173"/>
      <c r="I65" s="173"/>
    </row>
    <row r="66" spans="1:9" ht="25.15" customHeight="1">
      <c r="A66" s="618" t="s">
        <v>267</v>
      </c>
      <c r="B66" s="618"/>
      <c r="C66" s="618"/>
      <c r="D66" s="618"/>
      <c r="E66" s="618"/>
      <c r="F66" s="618"/>
      <c r="G66" s="618"/>
      <c r="H66" s="618"/>
      <c r="I66" s="618"/>
    </row>
    <row r="67" spans="1:9" ht="95.15" customHeight="1">
      <c r="A67" s="618" t="s">
        <v>268</v>
      </c>
      <c r="B67" s="618"/>
      <c r="C67" s="618"/>
      <c r="D67" s="618"/>
      <c r="E67" s="618"/>
      <c r="F67" s="618"/>
      <c r="G67" s="618"/>
      <c r="H67" s="618"/>
      <c r="I67" s="618"/>
    </row>
    <row r="69" spans="1:9" s="76" customFormat="1">
      <c r="A69" s="619" t="s">
        <v>353</v>
      </c>
      <c r="B69" s="619"/>
      <c r="C69" s="619"/>
      <c r="D69" s="619"/>
      <c r="E69" s="619"/>
      <c r="F69" s="619"/>
      <c r="G69" s="619"/>
      <c r="H69" s="619"/>
      <c r="I69" s="619"/>
    </row>
    <row r="71" spans="1:9">
      <c r="A71" s="173"/>
      <c r="B71" s="77" t="s">
        <v>269</v>
      </c>
      <c r="C71" s="198" t="s">
        <v>265</v>
      </c>
      <c r="D71" s="198"/>
      <c r="E71" s="198"/>
      <c r="F71" s="198"/>
      <c r="G71" s="198"/>
      <c r="H71" s="173"/>
      <c r="I71" s="173"/>
    </row>
    <row r="72" spans="1:9">
      <c r="A72" s="173"/>
      <c r="B72" s="20" t="s">
        <v>282</v>
      </c>
      <c r="C72" s="220">
        <v>6.5000000000000002E-2</v>
      </c>
      <c r="D72" s="118"/>
      <c r="E72" s="118"/>
      <c r="F72" s="119"/>
      <c r="G72" s="119"/>
      <c r="H72" s="173"/>
      <c r="I72" s="173"/>
    </row>
    <row r="73" spans="1:9">
      <c r="A73" s="173"/>
      <c r="B73" s="20" t="s">
        <v>281</v>
      </c>
      <c r="C73" s="171" t="s">
        <v>210</v>
      </c>
      <c r="D73" s="118"/>
      <c r="E73" s="118"/>
      <c r="F73" s="119"/>
      <c r="G73" s="119"/>
      <c r="H73" s="173"/>
      <c r="I73" s="173"/>
    </row>
    <row r="74" spans="1:9">
      <c r="A74" s="173"/>
      <c r="B74" s="20" t="s">
        <v>270</v>
      </c>
      <c r="C74" s="171" t="s">
        <v>210</v>
      </c>
      <c r="D74" s="118"/>
      <c r="E74" s="118"/>
      <c r="F74" s="119"/>
      <c r="G74" s="119"/>
      <c r="H74" s="173"/>
      <c r="I74" s="173"/>
    </row>
    <row r="75" spans="1:9" s="173" customFormat="1">
      <c r="B75" s="20" t="s">
        <v>324</v>
      </c>
      <c r="C75" s="171" t="s">
        <v>210</v>
      </c>
      <c r="D75" s="118"/>
      <c r="E75" s="118"/>
      <c r="F75" s="119"/>
      <c r="G75" s="119"/>
    </row>
    <row r="76" spans="1:9" s="173" customFormat="1">
      <c r="B76" s="20" t="s">
        <v>323</v>
      </c>
      <c r="C76" s="171" t="s">
        <v>210</v>
      </c>
      <c r="D76" s="118"/>
      <c r="E76" s="118"/>
      <c r="F76" s="119"/>
      <c r="G76" s="119"/>
    </row>
    <row r="77" spans="1:9" s="173" customFormat="1">
      <c r="B77" s="20"/>
      <c r="C77" s="171"/>
      <c r="D77" s="118"/>
      <c r="E77" s="118"/>
      <c r="F77" s="119"/>
      <c r="G77" s="119"/>
    </row>
    <row r="78" spans="1:9" s="173" customFormat="1">
      <c r="A78" s="618" t="s">
        <v>267</v>
      </c>
      <c r="B78" s="618"/>
      <c r="C78" s="618"/>
      <c r="D78" s="618"/>
      <c r="E78" s="618"/>
      <c r="F78" s="618"/>
      <c r="G78" s="618"/>
      <c r="H78" s="618"/>
      <c r="I78" s="618"/>
    </row>
    <row r="79" spans="1:9" s="173" customFormat="1">
      <c r="A79" s="618" t="s">
        <v>268</v>
      </c>
      <c r="B79" s="618"/>
      <c r="C79" s="618"/>
      <c r="D79" s="618"/>
      <c r="E79" s="618"/>
      <c r="F79" s="618"/>
      <c r="G79" s="618"/>
      <c r="H79" s="618"/>
      <c r="I79" s="618"/>
    </row>
    <row r="80" spans="1:9" s="173" customFormat="1">
      <c r="A80" s="237"/>
      <c r="B80" s="237"/>
      <c r="C80" s="237"/>
      <c r="D80" s="237"/>
      <c r="E80" s="237"/>
      <c r="F80" s="237"/>
      <c r="G80" s="237"/>
      <c r="H80" s="237"/>
      <c r="I80" s="237"/>
    </row>
    <row r="81" spans="1:143" s="173" customFormat="1">
      <c r="A81" s="619" t="s">
        <v>354</v>
      </c>
      <c r="B81" s="619"/>
      <c r="C81" s="619"/>
      <c r="D81" s="619"/>
      <c r="E81" s="619"/>
      <c r="F81" s="619"/>
      <c r="G81" s="619"/>
      <c r="H81" s="619"/>
      <c r="I81" s="619"/>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c r="BG81" s="76"/>
      <c r="BH81" s="76"/>
      <c r="BI81" s="76"/>
      <c r="BJ81" s="76"/>
      <c r="BK81" s="76"/>
      <c r="BL81" s="76"/>
      <c r="BM81" s="76"/>
      <c r="BN81" s="76"/>
      <c r="BO81" s="76"/>
      <c r="BP81" s="76"/>
      <c r="BQ81" s="76"/>
      <c r="BR81" s="76"/>
      <c r="BS81" s="76"/>
      <c r="BT81" s="76"/>
      <c r="BU81" s="76"/>
      <c r="BV81" s="76"/>
      <c r="BW81" s="76"/>
      <c r="BX81" s="76"/>
      <c r="BY81" s="76"/>
      <c r="BZ81" s="76"/>
      <c r="CA81" s="76"/>
      <c r="CB81" s="76"/>
      <c r="CC81" s="76"/>
      <c r="CD81" s="76"/>
      <c r="CE81" s="76"/>
      <c r="CF81" s="76"/>
      <c r="CG81" s="76"/>
      <c r="CH81" s="76"/>
      <c r="CI81" s="76"/>
      <c r="CJ81" s="76"/>
      <c r="CK81" s="76"/>
      <c r="CL81" s="76"/>
      <c r="CM81" s="76"/>
      <c r="CN81" s="76"/>
      <c r="CO81" s="76"/>
      <c r="CP81" s="76"/>
      <c r="CQ81" s="76"/>
      <c r="CR81" s="76"/>
      <c r="CS81" s="76"/>
      <c r="CT81" s="76"/>
      <c r="CU81" s="76"/>
      <c r="CV81" s="76"/>
      <c r="CW81" s="76"/>
      <c r="CX81" s="76"/>
      <c r="CY81" s="76"/>
      <c r="CZ81" s="76"/>
      <c r="DA81" s="76"/>
      <c r="DB81" s="76"/>
      <c r="DC81" s="76"/>
      <c r="DD81" s="76"/>
      <c r="DE81" s="76"/>
      <c r="DF81" s="76"/>
      <c r="DG81" s="76"/>
      <c r="DH81" s="76"/>
      <c r="DI81" s="76"/>
      <c r="DJ81" s="76"/>
      <c r="DK81" s="76"/>
      <c r="DL81" s="76"/>
      <c r="DM81" s="76"/>
      <c r="DN81" s="76"/>
      <c r="DO81" s="76"/>
      <c r="DP81" s="76"/>
      <c r="DQ81" s="76"/>
      <c r="DR81" s="76"/>
      <c r="DS81" s="76"/>
      <c r="DT81" s="76"/>
      <c r="DU81" s="76"/>
      <c r="DV81" s="76"/>
      <c r="DW81" s="76"/>
      <c r="DX81" s="76"/>
      <c r="DY81" s="76"/>
      <c r="DZ81" s="76"/>
      <c r="EA81" s="76"/>
      <c r="EB81" s="76"/>
      <c r="EC81" s="76"/>
      <c r="ED81" s="76"/>
      <c r="EE81" s="76"/>
      <c r="EF81" s="76"/>
      <c r="EG81" s="76"/>
      <c r="EH81" s="76"/>
      <c r="EI81" s="76"/>
      <c r="EJ81" s="76"/>
      <c r="EK81" s="76"/>
      <c r="EL81" s="76"/>
      <c r="EM81" s="76"/>
    </row>
    <row r="82" spans="1:143">
      <c r="A82" s="173"/>
      <c r="B82" s="20"/>
      <c r="C82" s="118"/>
      <c r="D82" s="118"/>
      <c r="E82" s="118"/>
      <c r="F82" s="119"/>
      <c r="G82" s="119"/>
      <c r="H82" s="173"/>
      <c r="I82" s="173"/>
    </row>
    <row r="83" spans="1:143">
      <c r="A83" s="173"/>
      <c r="B83" s="85" t="s">
        <v>271</v>
      </c>
      <c r="C83" s="208" t="s">
        <v>265</v>
      </c>
      <c r="D83" s="198"/>
      <c r="E83" s="198"/>
      <c r="F83" s="198"/>
      <c r="G83" s="198"/>
      <c r="H83" s="173"/>
      <c r="I83" s="173"/>
    </row>
    <row r="84" spans="1:143">
      <c r="A84" s="173"/>
      <c r="B84" s="20" t="s">
        <v>272</v>
      </c>
      <c r="C84" s="220">
        <v>4.4999999999999998E-2</v>
      </c>
      <c r="D84" s="118"/>
      <c r="E84" s="118"/>
      <c r="F84" s="119"/>
      <c r="G84" s="119"/>
      <c r="H84" s="173"/>
      <c r="I84" s="173"/>
    </row>
    <row r="85" spans="1:143">
      <c r="A85" s="173"/>
      <c r="B85" s="20" t="s">
        <v>273</v>
      </c>
      <c r="C85" s="220">
        <v>8.3000000000000004E-2</v>
      </c>
      <c r="D85" s="118"/>
      <c r="E85" s="118"/>
      <c r="F85" s="119"/>
      <c r="G85" s="119"/>
      <c r="H85" s="173"/>
      <c r="I85" s="173"/>
    </row>
    <row r="86" spans="1:143">
      <c r="A86" s="173"/>
      <c r="B86" s="5"/>
      <c r="C86" s="5"/>
      <c r="D86" s="5"/>
      <c r="E86" s="5"/>
      <c r="F86" s="5"/>
      <c r="G86" s="5"/>
      <c r="H86" s="173"/>
      <c r="I86" s="173"/>
    </row>
    <row r="87" spans="1:143" ht="25.15" customHeight="1">
      <c r="A87" s="618" t="s">
        <v>267</v>
      </c>
      <c r="B87" s="618"/>
      <c r="C87" s="618"/>
      <c r="D87" s="618"/>
      <c r="E87" s="618"/>
      <c r="F87" s="618"/>
      <c r="G87" s="618"/>
      <c r="H87" s="618"/>
      <c r="I87" s="618"/>
    </row>
    <row r="88" spans="1:143" ht="95.15" customHeight="1">
      <c r="A88" s="618" t="s">
        <v>268</v>
      </c>
      <c r="B88" s="618"/>
      <c r="C88" s="618"/>
      <c r="D88" s="618"/>
      <c r="E88" s="618"/>
      <c r="F88" s="618"/>
      <c r="G88" s="618"/>
      <c r="H88" s="618"/>
      <c r="I88" s="618"/>
    </row>
    <row r="90" spans="1:143" s="76" customFormat="1">
      <c r="A90" s="619" t="s">
        <v>274</v>
      </c>
      <c r="B90" s="619"/>
      <c r="C90" s="619"/>
      <c r="D90" s="619"/>
      <c r="E90" s="619"/>
      <c r="F90" s="619"/>
      <c r="G90" s="619"/>
      <c r="H90" s="619"/>
      <c r="I90" s="619"/>
    </row>
    <row r="92" spans="1:143" ht="24.5">
      <c r="A92" s="173"/>
      <c r="B92" s="173"/>
      <c r="C92" s="198" t="s">
        <v>265</v>
      </c>
      <c r="D92" s="198" t="s">
        <v>266</v>
      </c>
      <c r="E92" s="240" t="s">
        <v>70</v>
      </c>
      <c r="F92" s="240" t="s">
        <v>367</v>
      </c>
      <c r="H92" s="173"/>
      <c r="I92" s="173"/>
    </row>
    <row r="93" spans="1:143">
      <c r="A93" s="173"/>
      <c r="B93" s="65" t="s">
        <v>23</v>
      </c>
      <c r="C93" s="120">
        <v>8.2000000000000003E-2</v>
      </c>
      <c r="D93" s="65">
        <v>584</v>
      </c>
      <c r="E93" s="120"/>
      <c r="F93" s="64">
        <v>0.14799999999999999</v>
      </c>
      <c r="H93" s="173"/>
      <c r="I93" s="173"/>
    </row>
    <row r="94" spans="1:143">
      <c r="A94" s="173"/>
      <c r="B94" s="65" t="s">
        <v>33</v>
      </c>
      <c r="C94" s="120">
        <v>0.112</v>
      </c>
      <c r="D94" s="65">
        <v>980</v>
      </c>
      <c r="E94" s="120"/>
      <c r="F94" s="64">
        <v>0.14799999999999999</v>
      </c>
      <c r="H94" s="173"/>
      <c r="I94" s="173"/>
    </row>
    <row r="95" spans="1:143">
      <c r="A95" s="173"/>
      <c r="B95" s="65" t="s">
        <v>24</v>
      </c>
      <c r="C95" s="120">
        <v>0.13200000000000001</v>
      </c>
      <c r="D95" s="65">
        <v>499</v>
      </c>
      <c r="E95" s="120"/>
      <c r="F95" s="64">
        <v>0.14799999999999999</v>
      </c>
      <c r="H95" s="173"/>
      <c r="I95" s="173"/>
    </row>
    <row r="96" spans="1:143">
      <c r="A96" s="173"/>
      <c r="B96" s="65" t="s">
        <v>25</v>
      </c>
      <c r="C96" s="120">
        <v>0.13600000000000001</v>
      </c>
      <c r="D96" s="65">
        <v>575</v>
      </c>
      <c r="E96" s="120"/>
      <c r="F96" s="64">
        <v>0.14799999999999999</v>
      </c>
      <c r="H96" s="173"/>
      <c r="I96" s="173"/>
    </row>
    <row r="97" spans="1:9">
      <c r="A97" s="173"/>
      <c r="B97" s="65" t="s">
        <v>27</v>
      </c>
      <c r="C97" s="120">
        <v>0.13600000000000001</v>
      </c>
      <c r="D97" s="65">
        <v>519</v>
      </c>
      <c r="E97" s="120"/>
      <c r="F97" s="64">
        <v>0.14799999999999999</v>
      </c>
      <c r="H97" s="173"/>
      <c r="I97" s="173"/>
    </row>
    <row r="98" spans="1:9">
      <c r="A98" s="173"/>
      <c r="B98" s="65" t="s">
        <v>19</v>
      </c>
      <c r="C98" s="120">
        <v>0.14299999999999999</v>
      </c>
      <c r="D98" s="65">
        <v>522</v>
      </c>
      <c r="E98" s="120"/>
      <c r="F98" s="64">
        <v>0.14799999999999999</v>
      </c>
      <c r="H98" s="173"/>
      <c r="I98" s="173"/>
    </row>
    <row r="99" spans="1:9">
      <c r="A99" s="173"/>
      <c r="B99" s="66" t="s">
        <v>18</v>
      </c>
      <c r="D99" s="66">
        <v>534</v>
      </c>
      <c r="E99" s="121">
        <v>0.14399999999999999</v>
      </c>
      <c r="F99" s="64">
        <v>0.14799999999999999</v>
      </c>
      <c r="H99" s="173"/>
      <c r="I99" s="173"/>
    </row>
    <row r="100" spans="1:9">
      <c r="A100" s="173"/>
      <c r="B100" s="65" t="s">
        <v>22</v>
      </c>
      <c r="C100" s="120">
        <v>0.14699999999999999</v>
      </c>
      <c r="D100" s="65">
        <v>566</v>
      </c>
      <c r="E100" s="121"/>
      <c r="F100" s="64">
        <v>0.14799999999999999</v>
      </c>
      <c r="H100" s="173"/>
      <c r="I100" s="173"/>
    </row>
    <row r="101" spans="1:9">
      <c r="A101" s="173"/>
      <c r="B101" s="65" t="s">
        <v>30</v>
      </c>
      <c r="C101" s="120">
        <v>0.14899999999999999</v>
      </c>
      <c r="D101" s="65">
        <v>580</v>
      </c>
      <c r="E101" s="120"/>
      <c r="F101" s="64">
        <v>0.14799999999999999</v>
      </c>
      <c r="H101" s="173"/>
      <c r="I101" s="173"/>
    </row>
    <row r="102" spans="1:9">
      <c r="A102" s="173"/>
      <c r="B102" s="65" t="s">
        <v>28</v>
      </c>
      <c r="C102" s="120">
        <v>0.14899999999999999</v>
      </c>
      <c r="D102" s="65">
        <v>546</v>
      </c>
      <c r="E102" s="120"/>
      <c r="F102" s="64">
        <v>0.14799999999999999</v>
      </c>
      <c r="H102" s="173"/>
      <c r="I102" s="173"/>
    </row>
    <row r="103" spans="1:9">
      <c r="A103" s="173"/>
      <c r="B103" s="65" t="s">
        <v>37</v>
      </c>
      <c r="C103" s="120">
        <v>0.151</v>
      </c>
      <c r="D103" s="65">
        <v>556</v>
      </c>
      <c r="E103" s="120"/>
      <c r="F103" s="64">
        <v>0.14799999999999999</v>
      </c>
      <c r="H103" s="173"/>
      <c r="I103" s="173"/>
    </row>
    <row r="104" spans="1:9">
      <c r="A104" s="173"/>
      <c r="B104" s="65" t="s">
        <v>34</v>
      </c>
      <c r="C104" s="120">
        <v>0.16400000000000001</v>
      </c>
      <c r="D104" s="65">
        <v>507</v>
      </c>
      <c r="E104" s="120"/>
      <c r="F104" s="64">
        <v>0.14799999999999999</v>
      </c>
      <c r="H104" s="173"/>
      <c r="I104" s="173"/>
    </row>
    <row r="105" spans="1:9">
      <c r="A105" s="173"/>
      <c r="B105" s="65" t="s">
        <v>21</v>
      </c>
      <c r="C105" s="120">
        <v>0.16600000000000001</v>
      </c>
      <c r="D105" s="65">
        <v>482</v>
      </c>
      <c r="E105" s="120"/>
      <c r="F105" s="64">
        <v>0.14799999999999999</v>
      </c>
      <c r="H105" s="173"/>
      <c r="I105" s="173"/>
    </row>
    <row r="106" spans="1:9">
      <c r="A106" s="173"/>
      <c r="B106" s="65" t="s">
        <v>31</v>
      </c>
      <c r="C106" s="120">
        <v>0.18</v>
      </c>
      <c r="D106" s="65">
        <v>450</v>
      </c>
      <c r="E106" s="120"/>
      <c r="F106" s="64">
        <v>0.14799999999999999</v>
      </c>
      <c r="H106" s="173"/>
      <c r="I106" s="173"/>
    </row>
    <row r="107" spans="1:9">
      <c r="A107" s="173"/>
      <c r="B107" s="65" t="s">
        <v>20</v>
      </c>
      <c r="C107" s="120">
        <v>0.185</v>
      </c>
      <c r="D107" s="65">
        <v>525</v>
      </c>
      <c r="E107" s="120"/>
      <c r="F107" s="64">
        <v>0.14799999999999999</v>
      </c>
      <c r="H107" s="173"/>
      <c r="I107" s="173"/>
    </row>
    <row r="108" spans="1:9">
      <c r="A108" s="173"/>
      <c r="B108" s="64" t="s">
        <v>35</v>
      </c>
      <c r="C108" s="120">
        <v>0.187</v>
      </c>
      <c r="D108" s="65">
        <v>457</v>
      </c>
      <c r="E108" s="121"/>
      <c r="F108" s="64">
        <v>0.14799999999999999</v>
      </c>
      <c r="H108" s="173"/>
      <c r="I108" s="173"/>
    </row>
    <row r="109" spans="1:9">
      <c r="A109" s="173"/>
      <c r="B109" s="65" t="s">
        <v>26</v>
      </c>
      <c r="C109" s="120">
        <v>0.19</v>
      </c>
      <c r="D109" s="65">
        <v>498</v>
      </c>
      <c r="E109" s="120"/>
      <c r="F109" s="64">
        <v>0.14799999999999999</v>
      </c>
      <c r="H109" s="173"/>
      <c r="I109" s="173"/>
    </row>
    <row r="110" spans="1:9">
      <c r="A110" s="173"/>
      <c r="B110" s="65" t="s">
        <v>36</v>
      </c>
      <c r="C110" s="120">
        <v>0.192</v>
      </c>
      <c r="D110" s="65">
        <v>591</v>
      </c>
      <c r="E110" s="120"/>
      <c r="F110" s="64">
        <v>0.14799999999999999</v>
      </c>
      <c r="H110" s="173"/>
      <c r="I110" s="173"/>
    </row>
    <row r="111" spans="1:9">
      <c r="A111" s="173"/>
      <c r="B111" s="65" t="s">
        <v>38</v>
      </c>
      <c r="C111" s="120">
        <v>0.19400000000000001</v>
      </c>
      <c r="D111" s="65">
        <v>457</v>
      </c>
      <c r="E111" s="120"/>
      <c r="F111" s="64">
        <v>0.14799999999999999</v>
      </c>
      <c r="H111" s="173"/>
      <c r="I111" s="173"/>
    </row>
    <row r="112" spans="1:9">
      <c r="A112" s="173"/>
      <c r="B112" s="65" t="s">
        <v>32</v>
      </c>
      <c r="C112" s="120">
        <v>0.19500000000000001</v>
      </c>
      <c r="D112" s="65">
        <v>545</v>
      </c>
      <c r="E112" s="120"/>
      <c r="F112" s="64">
        <v>0.14799999999999999</v>
      </c>
      <c r="H112" s="173"/>
      <c r="I112" s="173"/>
    </row>
    <row r="113" spans="1:9">
      <c r="A113" s="173"/>
      <c r="B113" s="65" t="s">
        <v>29</v>
      </c>
      <c r="C113" s="120">
        <v>0.20100000000000001</v>
      </c>
      <c r="D113" s="65">
        <v>537</v>
      </c>
      <c r="E113" s="120"/>
      <c r="F113" s="64">
        <v>0.14799999999999999</v>
      </c>
      <c r="H113" s="173"/>
      <c r="I113" s="173"/>
    </row>
    <row r="114" spans="1:9">
      <c r="A114" s="173"/>
      <c r="B114" s="113"/>
      <c r="C114" s="114"/>
      <c r="D114" s="114"/>
      <c r="E114" s="114"/>
      <c r="F114" s="115"/>
      <c r="G114" s="115"/>
      <c r="H114" s="173"/>
      <c r="I114" s="173"/>
    </row>
    <row r="115" spans="1:9" ht="25.15" customHeight="1">
      <c r="A115" s="618" t="s">
        <v>275</v>
      </c>
      <c r="B115" s="618"/>
      <c r="C115" s="618"/>
      <c r="D115" s="618"/>
      <c r="E115" s="618"/>
      <c r="F115" s="618"/>
      <c r="G115" s="618"/>
      <c r="H115" s="618"/>
      <c r="I115" s="618"/>
    </row>
    <row r="116" spans="1:9" ht="97.15" customHeight="1">
      <c r="A116" s="618" t="s">
        <v>276</v>
      </c>
      <c r="B116" s="618"/>
      <c r="C116" s="618"/>
      <c r="D116" s="618"/>
      <c r="E116" s="618"/>
      <c r="F116" s="618"/>
      <c r="G116" s="618"/>
      <c r="H116" s="618"/>
      <c r="I116" s="618"/>
    </row>
    <row r="118" spans="1:9" s="76" customFormat="1">
      <c r="A118" s="619" t="s">
        <v>341</v>
      </c>
      <c r="B118" s="619"/>
      <c r="C118" s="619"/>
      <c r="D118" s="619"/>
      <c r="E118" s="619"/>
      <c r="F118" s="619"/>
      <c r="G118" s="619"/>
      <c r="H118" s="619"/>
      <c r="I118" s="619"/>
    </row>
    <row r="120" spans="1:9">
      <c r="A120" s="173"/>
      <c r="B120" s="173"/>
      <c r="C120" s="198" t="s">
        <v>265</v>
      </c>
      <c r="D120" s="198" t="s">
        <v>266</v>
      </c>
      <c r="E120" s="198"/>
      <c r="F120" s="198"/>
      <c r="H120" s="173"/>
      <c r="I120" s="173"/>
    </row>
    <row r="121" spans="1:9">
      <c r="A121" s="173"/>
      <c r="B121" s="65">
        <v>2013</v>
      </c>
      <c r="C121" s="220">
        <v>0.13100000000000001</v>
      </c>
      <c r="D121" s="171">
        <v>530</v>
      </c>
      <c r="E121" s="122"/>
      <c r="F121" s="123"/>
      <c r="H121" s="173"/>
      <c r="I121" s="173"/>
    </row>
    <row r="122" spans="1:9">
      <c r="A122" s="173"/>
      <c r="B122" s="65">
        <v>2014</v>
      </c>
      <c r="C122" s="220">
        <v>0.121</v>
      </c>
      <c r="D122" s="171">
        <v>533</v>
      </c>
      <c r="E122" s="122"/>
      <c r="F122" s="123"/>
      <c r="H122" s="173"/>
      <c r="I122" s="173"/>
    </row>
    <row r="123" spans="1:9">
      <c r="A123" s="173"/>
      <c r="B123" s="65">
        <v>2015</v>
      </c>
      <c r="C123" s="220">
        <v>0.16</v>
      </c>
      <c r="D123" s="171">
        <v>513</v>
      </c>
      <c r="E123" s="122"/>
      <c r="F123" s="123"/>
      <c r="H123" s="173"/>
      <c r="I123" s="173"/>
    </row>
    <row r="124" spans="1:9">
      <c r="A124" s="173"/>
      <c r="B124" s="65">
        <v>2016</v>
      </c>
      <c r="C124" s="220">
        <v>0.13</v>
      </c>
      <c r="D124" s="171">
        <v>275</v>
      </c>
      <c r="E124" s="122"/>
      <c r="F124" s="123"/>
      <c r="H124" s="173"/>
      <c r="I124" s="173"/>
    </row>
    <row r="125" spans="1:9">
      <c r="A125" s="173"/>
      <c r="B125" s="65">
        <v>2017</v>
      </c>
      <c r="C125" s="220">
        <v>0.14399999999999999</v>
      </c>
      <c r="D125" s="171">
        <v>534</v>
      </c>
      <c r="E125" s="120"/>
      <c r="F125" s="65"/>
      <c r="H125" s="173"/>
      <c r="I125" s="173"/>
    </row>
    <row r="126" spans="1:9">
      <c r="A126" s="173"/>
      <c r="B126" s="5"/>
      <c r="C126" s="5"/>
      <c r="D126" s="5"/>
      <c r="E126" s="5"/>
      <c r="F126" s="5"/>
      <c r="G126" s="5"/>
      <c r="H126" s="173"/>
      <c r="I126" s="173"/>
    </row>
    <row r="127" spans="1:9" ht="25.15" customHeight="1">
      <c r="A127" s="618" t="s">
        <v>275</v>
      </c>
      <c r="B127" s="618"/>
      <c r="C127" s="618"/>
      <c r="D127" s="618"/>
      <c r="E127" s="618"/>
      <c r="F127" s="618"/>
      <c r="G127" s="618"/>
      <c r="H127" s="618"/>
      <c r="I127" s="618"/>
    </row>
    <row r="128" spans="1:9" ht="95.15" customHeight="1">
      <c r="A128" s="618" t="s">
        <v>276</v>
      </c>
      <c r="B128" s="618"/>
      <c r="C128" s="618"/>
      <c r="D128" s="618"/>
      <c r="E128" s="618"/>
      <c r="F128" s="618"/>
      <c r="G128" s="618"/>
      <c r="H128" s="618"/>
      <c r="I128" s="618"/>
    </row>
    <row r="130" spans="1:153" s="76" customFormat="1">
      <c r="A130" s="640" t="s">
        <v>351</v>
      </c>
      <c r="B130" s="619"/>
      <c r="C130" s="619"/>
      <c r="D130" s="619"/>
      <c r="E130" s="619"/>
      <c r="F130" s="619"/>
      <c r="G130" s="619"/>
      <c r="H130" s="619"/>
      <c r="I130" s="619"/>
    </row>
    <row r="132" spans="1:153">
      <c r="A132" s="173"/>
      <c r="B132" s="77" t="s">
        <v>269</v>
      </c>
      <c r="C132" s="198" t="s">
        <v>265</v>
      </c>
      <c r="D132" s="198" t="s">
        <v>266</v>
      </c>
      <c r="E132" s="198"/>
      <c r="F132" s="198"/>
      <c r="H132" s="173"/>
      <c r="I132" s="173"/>
    </row>
    <row r="133" spans="1:153">
      <c r="A133" s="173"/>
      <c r="B133" s="20" t="s">
        <v>282</v>
      </c>
      <c r="C133" s="220">
        <v>0.16800000000000001</v>
      </c>
      <c r="D133" s="171">
        <v>473</v>
      </c>
      <c r="E133" s="118"/>
      <c r="F133" s="119"/>
      <c r="H133" s="173"/>
      <c r="I133" s="173"/>
    </row>
    <row r="134" spans="1:153">
      <c r="A134" s="173"/>
      <c r="B134" s="20" t="s">
        <v>281</v>
      </c>
      <c r="C134" s="171" t="s">
        <v>210</v>
      </c>
      <c r="D134" s="171">
        <v>10</v>
      </c>
      <c r="E134" s="118"/>
      <c r="F134" s="119"/>
      <c r="H134" s="173"/>
      <c r="I134" s="173"/>
    </row>
    <row r="135" spans="1:153">
      <c r="A135" s="173"/>
      <c r="B135" s="20" t="s">
        <v>270</v>
      </c>
      <c r="C135" s="171" t="s">
        <v>210</v>
      </c>
      <c r="D135" s="171">
        <v>20</v>
      </c>
      <c r="E135" s="118"/>
      <c r="F135" s="119"/>
      <c r="H135" s="173"/>
      <c r="I135" s="173"/>
    </row>
    <row r="136" spans="1:153" s="173" customFormat="1">
      <c r="B136" s="20" t="s">
        <v>324</v>
      </c>
      <c r="C136" s="235" t="s">
        <v>210</v>
      </c>
      <c r="D136" s="119">
        <v>11</v>
      </c>
      <c r="E136" s="118"/>
      <c r="F136" s="119"/>
    </row>
    <row r="137" spans="1:153" s="173" customFormat="1">
      <c r="B137" s="20" t="s">
        <v>323</v>
      </c>
      <c r="C137" s="235" t="s">
        <v>210</v>
      </c>
      <c r="D137" s="119">
        <v>5</v>
      </c>
      <c r="E137" s="118"/>
      <c r="F137" s="119"/>
    </row>
    <row r="138" spans="1:153" s="173" customFormat="1">
      <c r="B138" s="20"/>
      <c r="C138" s="235"/>
      <c r="D138" s="119"/>
      <c r="E138" s="118"/>
      <c r="F138" s="119"/>
    </row>
    <row r="139" spans="1:153" s="173" customFormat="1">
      <c r="A139" s="618" t="s">
        <v>275</v>
      </c>
      <c r="B139" s="618"/>
      <c r="C139" s="618"/>
      <c r="D139" s="618"/>
      <c r="E139" s="618"/>
      <c r="F139" s="618"/>
      <c r="G139" s="618"/>
      <c r="H139" s="618"/>
      <c r="I139" s="618"/>
    </row>
    <row r="140" spans="1:153" s="173" customFormat="1">
      <c r="A140" s="618" t="s">
        <v>276</v>
      </c>
      <c r="B140" s="618"/>
      <c r="C140" s="618"/>
      <c r="D140" s="618"/>
      <c r="E140" s="618"/>
      <c r="F140" s="618"/>
      <c r="G140" s="618"/>
      <c r="H140" s="618"/>
      <c r="I140" s="618"/>
    </row>
    <row r="141" spans="1:153" s="173" customFormat="1">
      <c r="A141" s="246"/>
      <c r="B141" s="246"/>
      <c r="C141" s="246"/>
      <c r="D141" s="246"/>
      <c r="E141" s="246"/>
      <c r="F141" s="246"/>
      <c r="G141" s="246"/>
      <c r="H141" s="246"/>
      <c r="I141" s="246"/>
    </row>
    <row r="142" spans="1:153" s="173" customFormat="1">
      <c r="B142" s="20"/>
      <c r="C142" s="235"/>
      <c r="D142" s="119"/>
      <c r="E142" s="118"/>
      <c r="F142" s="119"/>
    </row>
    <row r="143" spans="1:153">
      <c r="A143" s="619" t="s">
        <v>352</v>
      </c>
      <c r="B143" s="619"/>
      <c r="C143" s="619"/>
      <c r="D143" s="619"/>
      <c r="E143" s="619"/>
      <c r="F143" s="619"/>
      <c r="G143" s="619"/>
      <c r="H143" s="619"/>
      <c r="I143" s="619"/>
      <c r="J143" s="76"/>
      <c r="K143" s="76"/>
      <c r="L143" s="76"/>
      <c r="M143" s="76"/>
      <c r="N143" s="76"/>
      <c r="O143" s="76"/>
      <c r="P143" s="76"/>
      <c r="Q143" s="76"/>
      <c r="R143" s="76"/>
      <c r="S143" s="76"/>
      <c r="T143" s="76"/>
      <c r="U143" s="76"/>
      <c r="V143" s="76"/>
      <c r="W143" s="76"/>
      <c r="X143" s="76"/>
      <c r="Y143" s="76"/>
      <c r="Z143" s="76"/>
      <c r="AA143" s="76"/>
      <c r="AB143" s="76"/>
      <c r="AC143" s="76"/>
      <c r="AD143" s="76"/>
      <c r="AE143" s="76"/>
      <c r="AF143" s="76"/>
      <c r="AG143" s="76"/>
      <c r="AH143" s="76"/>
      <c r="AI143" s="76"/>
      <c r="AJ143" s="76"/>
      <c r="AK143" s="76"/>
      <c r="AL143" s="76"/>
      <c r="AM143" s="76"/>
      <c r="AN143" s="76"/>
      <c r="AO143" s="76"/>
      <c r="AP143" s="76"/>
      <c r="AQ143" s="76"/>
      <c r="AR143" s="76"/>
      <c r="AS143" s="76"/>
      <c r="AT143" s="76"/>
      <c r="AU143" s="76"/>
      <c r="AV143" s="76"/>
      <c r="AW143" s="76"/>
      <c r="AX143" s="76"/>
      <c r="AY143" s="76"/>
      <c r="AZ143" s="76"/>
      <c r="BA143" s="76"/>
      <c r="BB143" s="76"/>
      <c r="BC143" s="76"/>
      <c r="BD143" s="76"/>
      <c r="BE143" s="76"/>
      <c r="BF143" s="76"/>
      <c r="BG143" s="76"/>
      <c r="BH143" s="76"/>
      <c r="BI143" s="76"/>
      <c r="BJ143" s="76"/>
      <c r="BK143" s="76"/>
      <c r="BL143" s="76"/>
      <c r="BM143" s="76"/>
      <c r="BN143" s="76"/>
      <c r="BO143" s="76"/>
      <c r="BP143" s="76"/>
      <c r="BQ143" s="76"/>
      <c r="BR143" s="76"/>
      <c r="BS143" s="76"/>
      <c r="BT143" s="76"/>
      <c r="BU143" s="76"/>
      <c r="BV143" s="76"/>
      <c r="BW143" s="76"/>
      <c r="BX143" s="76"/>
      <c r="BY143" s="76"/>
      <c r="BZ143" s="76"/>
      <c r="CA143" s="76"/>
      <c r="CB143" s="76"/>
      <c r="CC143" s="76"/>
      <c r="CD143" s="76"/>
      <c r="CE143" s="76"/>
      <c r="CF143" s="76"/>
      <c r="CG143" s="76"/>
      <c r="CH143" s="76"/>
      <c r="CI143" s="76"/>
      <c r="CJ143" s="76"/>
      <c r="CK143" s="76"/>
      <c r="CL143" s="76"/>
      <c r="CM143" s="76"/>
      <c r="CN143" s="76"/>
      <c r="CO143" s="76"/>
      <c r="CP143" s="76"/>
      <c r="CQ143" s="76"/>
      <c r="CR143" s="76"/>
      <c r="CS143" s="76"/>
      <c r="CT143" s="76"/>
      <c r="CU143" s="76"/>
      <c r="CV143" s="76"/>
      <c r="CW143" s="76"/>
      <c r="CX143" s="76"/>
      <c r="CY143" s="76"/>
      <c r="CZ143" s="76"/>
      <c r="DA143" s="76"/>
      <c r="DB143" s="76"/>
      <c r="DC143" s="76"/>
      <c r="DD143" s="76"/>
      <c r="DE143" s="76"/>
      <c r="DF143" s="76"/>
      <c r="DG143" s="76"/>
      <c r="DH143" s="76"/>
      <c r="DI143" s="76"/>
      <c r="DJ143" s="76"/>
      <c r="DK143" s="76"/>
      <c r="DL143" s="76"/>
      <c r="DM143" s="76"/>
      <c r="DN143" s="76"/>
      <c r="DO143" s="76"/>
      <c r="DP143" s="76"/>
      <c r="DQ143" s="76"/>
      <c r="DR143" s="76"/>
      <c r="DS143" s="76"/>
      <c r="DT143" s="76"/>
      <c r="DU143" s="76"/>
      <c r="DV143" s="76"/>
      <c r="DW143" s="76"/>
      <c r="DX143" s="76"/>
      <c r="DY143" s="76"/>
      <c r="DZ143" s="76"/>
      <c r="EA143" s="76"/>
      <c r="EB143" s="76"/>
      <c r="EC143" s="76"/>
      <c r="ED143" s="76"/>
      <c r="EE143" s="76"/>
      <c r="EF143" s="76"/>
      <c r="EG143" s="76"/>
      <c r="EH143" s="76"/>
      <c r="EI143" s="76"/>
      <c r="EJ143" s="76"/>
      <c r="EK143" s="76"/>
      <c r="EL143" s="76"/>
      <c r="EM143" s="76"/>
      <c r="EN143" s="76"/>
      <c r="EO143" s="76"/>
      <c r="EP143" s="76"/>
      <c r="EQ143" s="76"/>
      <c r="ER143" s="76"/>
      <c r="ES143" s="76"/>
      <c r="ET143" s="76"/>
      <c r="EU143" s="76"/>
      <c r="EV143" s="76"/>
      <c r="EW143" s="76"/>
    </row>
    <row r="144" spans="1:153" s="173" customFormat="1">
      <c r="A144" s="236"/>
      <c r="B144" s="236"/>
      <c r="C144" s="236"/>
      <c r="D144" s="236"/>
      <c r="E144" s="236"/>
      <c r="F144" s="236"/>
      <c r="G144" s="236"/>
      <c r="H144" s="236"/>
      <c r="I144" s="23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c r="BP144" s="6"/>
      <c r="BQ144" s="6"/>
      <c r="BR144" s="6"/>
      <c r="BS144" s="6"/>
      <c r="BT144" s="6"/>
      <c r="BU144" s="6"/>
      <c r="BV144" s="6"/>
      <c r="BW144" s="6"/>
      <c r="BX144" s="6"/>
      <c r="BY144" s="6"/>
      <c r="BZ144" s="6"/>
      <c r="CA144" s="6"/>
      <c r="CB144" s="6"/>
      <c r="CC144" s="6"/>
      <c r="CD144" s="6"/>
      <c r="CE144" s="6"/>
      <c r="CF144" s="6"/>
      <c r="CG144" s="6"/>
      <c r="CH144" s="6"/>
      <c r="CI144" s="6"/>
      <c r="CJ144" s="6"/>
      <c r="CK144" s="6"/>
      <c r="CL144" s="6"/>
      <c r="CM144" s="6"/>
      <c r="CN144" s="6"/>
      <c r="CO144" s="6"/>
      <c r="CP144" s="6"/>
      <c r="CQ144" s="6"/>
      <c r="CR144" s="6"/>
      <c r="CS144" s="6"/>
      <c r="CT144" s="6"/>
      <c r="CU144" s="6"/>
      <c r="CV144" s="6"/>
      <c r="CW144" s="6"/>
      <c r="CX144" s="6"/>
      <c r="CY144" s="6"/>
      <c r="CZ144" s="6"/>
      <c r="DA144" s="6"/>
      <c r="DB144" s="6"/>
      <c r="DC144" s="6"/>
      <c r="DD144" s="6"/>
      <c r="DE144" s="6"/>
      <c r="DF144" s="6"/>
      <c r="DG144" s="6"/>
      <c r="DH144" s="6"/>
      <c r="DI144" s="6"/>
      <c r="DJ144" s="6"/>
      <c r="DK144" s="6"/>
      <c r="DL144" s="6"/>
      <c r="DM144" s="6"/>
      <c r="DN144" s="6"/>
      <c r="DO144" s="6"/>
      <c r="DP144" s="6"/>
      <c r="DQ144" s="6"/>
      <c r="DR144" s="6"/>
      <c r="DS144" s="6"/>
      <c r="DT144" s="6"/>
      <c r="DU144" s="6"/>
      <c r="DV144" s="6"/>
      <c r="DW144" s="6"/>
      <c r="DX144" s="6"/>
      <c r="DY144" s="6"/>
      <c r="DZ144" s="6"/>
      <c r="EA144" s="6"/>
      <c r="EB144" s="6"/>
      <c r="EC144" s="6"/>
      <c r="ED144" s="6"/>
      <c r="EE144" s="6"/>
      <c r="EF144" s="6"/>
      <c r="EG144" s="6"/>
      <c r="EH144" s="6"/>
      <c r="EI144" s="6"/>
      <c r="EJ144" s="6"/>
      <c r="EK144" s="6"/>
      <c r="EL144" s="6"/>
      <c r="EM144" s="6"/>
      <c r="EN144" s="6"/>
      <c r="EO144" s="6"/>
      <c r="EP144" s="6"/>
      <c r="EQ144" s="6"/>
      <c r="ER144" s="6"/>
      <c r="ES144" s="6"/>
      <c r="ET144" s="6"/>
      <c r="EU144" s="6"/>
      <c r="EV144" s="6"/>
      <c r="EW144" s="6"/>
    </row>
    <row r="145" spans="1:9">
      <c r="A145" s="173"/>
      <c r="B145" s="85" t="s">
        <v>271</v>
      </c>
      <c r="C145" s="124" t="s">
        <v>265</v>
      </c>
      <c r="D145" s="124" t="s">
        <v>266</v>
      </c>
      <c r="E145" s="124"/>
      <c r="F145" s="124"/>
      <c r="H145" s="173"/>
      <c r="I145" s="173"/>
    </row>
    <row r="146" spans="1:9">
      <c r="A146" s="173"/>
      <c r="B146" s="20" t="s">
        <v>272</v>
      </c>
      <c r="C146" s="220">
        <v>0.128</v>
      </c>
      <c r="D146" s="171">
        <v>244</v>
      </c>
      <c r="E146" s="118"/>
      <c r="F146" s="119"/>
      <c r="H146" s="173"/>
      <c r="I146" s="173"/>
    </row>
    <row r="147" spans="1:9">
      <c r="A147" s="173"/>
      <c r="B147" s="20" t="s">
        <v>273</v>
      </c>
      <c r="C147" s="220">
        <v>0.17100000000000001</v>
      </c>
      <c r="D147" s="171">
        <v>290</v>
      </c>
      <c r="E147" s="118"/>
      <c r="F147" s="119"/>
      <c r="H147" s="173"/>
      <c r="I147" s="173"/>
    </row>
    <row r="148" spans="1:9">
      <c r="A148" s="173"/>
      <c r="B148" s="5"/>
      <c r="C148" s="21"/>
      <c r="D148" s="21"/>
      <c r="E148" s="21"/>
      <c r="F148" s="21"/>
      <c r="G148" s="21"/>
      <c r="H148" s="173"/>
      <c r="I148" s="173"/>
    </row>
    <row r="149" spans="1:9" ht="25.15" customHeight="1">
      <c r="A149" s="618" t="s">
        <v>275</v>
      </c>
      <c r="B149" s="618"/>
      <c r="C149" s="618"/>
      <c r="D149" s="618"/>
      <c r="E149" s="618"/>
      <c r="F149" s="618"/>
      <c r="G149" s="618"/>
      <c r="H149" s="618"/>
      <c r="I149" s="618"/>
    </row>
    <row r="150" spans="1:9" ht="95.15" customHeight="1">
      <c r="A150" s="618" t="s">
        <v>276</v>
      </c>
      <c r="B150" s="618"/>
      <c r="C150" s="618"/>
      <c r="D150" s="618"/>
      <c r="E150" s="618"/>
      <c r="F150" s="618"/>
      <c r="G150" s="618"/>
      <c r="H150" s="618"/>
      <c r="I150" s="618"/>
    </row>
  </sheetData>
  <sortState ref="B88:D108">
    <sortCondition ref="C88:C108"/>
  </sortState>
  <mergeCells count="27">
    <mergeCell ref="A29:I29"/>
    <mergeCell ref="A1:I1"/>
    <mergeCell ref="A26:I26"/>
    <mergeCell ref="A27:I27"/>
    <mergeCell ref="A54:I54"/>
    <mergeCell ref="A55:I55"/>
    <mergeCell ref="A90:I90"/>
    <mergeCell ref="A115:I115"/>
    <mergeCell ref="A116:I116"/>
    <mergeCell ref="A69:I69"/>
    <mergeCell ref="A87:I87"/>
    <mergeCell ref="A88:I88"/>
    <mergeCell ref="A57:I57"/>
    <mergeCell ref="A66:I66"/>
    <mergeCell ref="A67:I67"/>
    <mergeCell ref="A78:I78"/>
    <mergeCell ref="A79:I79"/>
    <mergeCell ref="A81:I81"/>
    <mergeCell ref="A150:I150"/>
    <mergeCell ref="A118:I118"/>
    <mergeCell ref="A127:I127"/>
    <mergeCell ref="A128:I128"/>
    <mergeCell ref="A130:I130"/>
    <mergeCell ref="A149:I149"/>
    <mergeCell ref="A139:I139"/>
    <mergeCell ref="A140:I140"/>
    <mergeCell ref="A143:I143"/>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tabSelected="1" zoomScale="80" zoomScaleNormal="80" workbookViewId="0">
      <selection activeCell="H11" sqref="H11"/>
    </sheetView>
  </sheetViews>
  <sheetFormatPr defaultRowHeight="14.5"/>
  <cols>
    <col min="2" max="2" width="11" customWidth="1"/>
  </cols>
  <sheetData>
    <row r="1" spans="1:10" s="76" customFormat="1">
      <c r="A1" s="149" t="s">
        <v>504</v>
      </c>
    </row>
    <row r="3" spans="1:10">
      <c r="A3" s="31"/>
      <c r="B3" s="31"/>
      <c r="C3" s="641" t="s">
        <v>277</v>
      </c>
      <c r="D3" s="641"/>
      <c r="E3" s="199"/>
      <c r="F3" s="641"/>
      <c r="G3" s="641"/>
      <c r="H3" s="641"/>
      <c r="I3" s="31"/>
      <c r="J3" s="31"/>
    </row>
    <row r="4" spans="1:10">
      <c r="A4" s="31"/>
      <c r="B4" s="576"/>
      <c r="C4" s="575" t="s">
        <v>588</v>
      </c>
      <c r="D4" s="577">
        <v>2018</v>
      </c>
      <c r="E4" s="578">
        <v>2019</v>
      </c>
      <c r="F4" s="577" t="s">
        <v>589</v>
      </c>
      <c r="G4" s="23"/>
      <c r="H4" s="161"/>
      <c r="I4" s="31"/>
      <c r="J4" s="31"/>
    </row>
    <row r="5" spans="1:10">
      <c r="A5" s="31"/>
      <c r="B5" s="579" t="s">
        <v>34</v>
      </c>
      <c r="C5" s="612"/>
      <c r="D5" s="612">
        <v>2059</v>
      </c>
      <c r="E5" s="613">
        <v>2056</v>
      </c>
      <c r="F5" s="613"/>
      <c r="G5" s="155"/>
      <c r="H5" s="156"/>
      <c r="I5" s="31"/>
      <c r="J5" s="31"/>
    </row>
    <row r="6" spans="1:10">
      <c r="A6" s="31"/>
      <c r="B6" s="579" t="s">
        <v>31</v>
      </c>
      <c r="C6" s="592"/>
      <c r="D6" s="584">
        <v>2411</v>
      </c>
      <c r="E6" s="585">
        <v>2359</v>
      </c>
      <c r="F6" s="155"/>
      <c r="G6" s="155"/>
      <c r="H6" s="156"/>
      <c r="I6" s="31"/>
      <c r="J6" s="31"/>
    </row>
    <row r="7" spans="1:10">
      <c r="A7" s="31"/>
      <c r="B7" s="579" t="s">
        <v>27</v>
      </c>
      <c r="C7" s="592"/>
      <c r="D7" s="587">
        <v>2970</v>
      </c>
      <c r="E7" s="585">
        <v>2936</v>
      </c>
      <c r="F7" s="614"/>
      <c r="G7" s="155"/>
      <c r="H7" s="157"/>
      <c r="I7" s="31"/>
      <c r="J7" s="31"/>
    </row>
    <row r="8" spans="1:10" s="580" customFormat="1">
      <c r="A8" s="530"/>
      <c r="B8" s="581" t="s">
        <v>18</v>
      </c>
      <c r="C8" s="567">
        <v>3500</v>
      </c>
      <c r="D8" s="567">
        <v>3500</v>
      </c>
      <c r="E8" s="568">
        <v>3529</v>
      </c>
      <c r="F8" s="568">
        <v>3529</v>
      </c>
      <c r="G8" s="590"/>
      <c r="H8" s="591"/>
      <c r="I8" s="530"/>
      <c r="J8" s="530"/>
    </row>
    <row r="9" spans="1:10">
      <c r="A9" s="31"/>
      <c r="B9" s="579" t="s">
        <v>21</v>
      </c>
      <c r="C9" s="592"/>
      <c r="D9" s="584">
        <v>4284</v>
      </c>
      <c r="E9" s="585">
        <v>4177</v>
      </c>
      <c r="F9" s="155"/>
      <c r="G9" s="155"/>
      <c r="H9" s="156"/>
      <c r="I9" s="31"/>
      <c r="J9" s="31"/>
    </row>
    <row r="10" spans="1:10">
      <c r="A10" s="31"/>
      <c r="B10" s="579" t="s">
        <v>38</v>
      </c>
      <c r="C10" s="592"/>
      <c r="D10" s="584">
        <v>5051</v>
      </c>
      <c r="E10" s="585">
        <v>4995</v>
      </c>
      <c r="F10" s="155"/>
      <c r="G10" s="155"/>
      <c r="H10" s="156"/>
      <c r="I10" s="31"/>
      <c r="J10" s="31"/>
    </row>
    <row r="11" spans="1:10" s="593" customFormat="1">
      <c r="A11" s="600"/>
      <c r="B11" s="582" t="s">
        <v>35</v>
      </c>
      <c r="C11" s="612"/>
      <c r="D11" s="612">
        <v>7754</v>
      </c>
      <c r="E11" s="613">
        <v>7577</v>
      </c>
      <c r="F11" s="613"/>
      <c r="G11" s="155"/>
      <c r="H11" s="156"/>
      <c r="I11" s="600"/>
      <c r="J11" s="600"/>
    </row>
    <row r="12" spans="1:10">
      <c r="A12" s="31"/>
      <c r="B12" s="579" t="s">
        <v>26</v>
      </c>
      <c r="C12" s="592"/>
      <c r="D12" s="584">
        <v>8997</v>
      </c>
      <c r="E12" s="585">
        <v>8896</v>
      </c>
      <c r="F12" s="155"/>
      <c r="G12" s="155"/>
      <c r="H12" s="156"/>
      <c r="I12" s="31"/>
      <c r="J12" s="31"/>
    </row>
    <row r="13" spans="1:10">
      <c r="A13" s="31"/>
      <c r="B13" s="579" t="s">
        <v>20</v>
      </c>
      <c r="C13" s="592"/>
      <c r="D13" s="584">
        <v>9004</v>
      </c>
      <c r="E13" s="585">
        <v>9004</v>
      </c>
      <c r="F13" s="155"/>
      <c r="G13" s="155"/>
      <c r="H13" s="156"/>
      <c r="I13" s="31"/>
      <c r="J13" s="31"/>
    </row>
    <row r="14" spans="1:10">
      <c r="A14" s="31"/>
      <c r="B14" s="579" t="s">
        <v>29</v>
      </c>
      <c r="C14" s="592"/>
      <c r="D14" s="584">
        <v>10275</v>
      </c>
      <c r="E14" s="585">
        <v>9860</v>
      </c>
      <c r="F14" s="155"/>
      <c r="G14" s="155"/>
      <c r="H14" s="156"/>
      <c r="I14" s="31"/>
      <c r="J14" s="31"/>
    </row>
    <row r="15" spans="1:10">
      <c r="A15" s="31"/>
      <c r="B15" s="579" t="s">
        <v>36</v>
      </c>
      <c r="C15" s="592"/>
      <c r="D15" s="584">
        <v>12627</v>
      </c>
      <c r="E15" s="585">
        <v>12496</v>
      </c>
      <c r="F15" s="155"/>
      <c r="G15" s="155"/>
      <c r="H15" s="156"/>
      <c r="I15" s="31"/>
      <c r="J15" s="31"/>
    </row>
    <row r="16" spans="1:10">
      <c r="A16" s="31"/>
      <c r="B16" s="579" t="s">
        <v>19</v>
      </c>
      <c r="C16" s="592"/>
      <c r="D16" s="584">
        <v>13526</v>
      </c>
      <c r="E16" s="585">
        <v>13101</v>
      </c>
      <c r="F16" s="155"/>
      <c r="G16" s="155"/>
      <c r="H16" s="156"/>
      <c r="I16" s="31"/>
      <c r="J16" s="31"/>
    </row>
    <row r="17" spans="1:10">
      <c r="A17" s="31"/>
      <c r="B17" s="579" t="s">
        <v>22</v>
      </c>
      <c r="C17" s="592"/>
      <c r="D17" s="584">
        <v>13311</v>
      </c>
      <c r="E17" s="585">
        <v>13284</v>
      </c>
      <c r="F17" s="155"/>
      <c r="G17" s="155"/>
      <c r="H17" s="156"/>
      <c r="I17" s="31"/>
      <c r="J17" s="31"/>
    </row>
    <row r="18" spans="1:10">
      <c r="A18" s="31"/>
      <c r="B18" s="583" t="s">
        <v>37</v>
      </c>
      <c r="C18" s="593"/>
      <c r="D18" s="586">
        <v>14469</v>
      </c>
      <c r="E18" s="585">
        <v>14186</v>
      </c>
      <c r="F18" s="155"/>
      <c r="G18" s="155"/>
      <c r="H18" s="156"/>
      <c r="I18" s="31"/>
      <c r="J18" s="31"/>
    </row>
    <row r="19" spans="1:10">
      <c r="A19" s="31"/>
      <c r="B19" s="579" t="s">
        <v>30</v>
      </c>
      <c r="C19" s="592"/>
      <c r="D19" s="584">
        <v>16605</v>
      </c>
      <c r="E19" s="585">
        <v>14364</v>
      </c>
      <c r="F19" s="155"/>
      <c r="G19" s="155"/>
      <c r="H19" s="156"/>
      <c r="I19" s="31"/>
      <c r="J19" s="31"/>
    </row>
    <row r="20" spans="1:10">
      <c r="A20" s="31"/>
      <c r="B20" s="579" t="s">
        <v>32</v>
      </c>
      <c r="C20" s="592"/>
      <c r="D20" s="584">
        <v>15638</v>
      </c>
      <c r="E20" s="585">
        <v>14788</v>
      </c>
      <c r="F20" s="155"/>
      <c r="G20" s="155"/>
      <c r="H20" s="156"/>
      <c r="I20" s="31"/>
      <c r="J20" s="31"/>
    </row>
    <row r="21" spans="1:10">
      <c r="A21" s="31"/>
      <c r="B21" s="579" t="s">
        <v>28</v>
      </c>
      <c r="C21" s="592"/>
      <c r="D21" s="584">
        <v>15217</v>
      </c>
      <c r="E21" s="585">
        <v>14961</v>
      </c>
      <c r="F21" s="155"/>
      <c r="G21" s="155"/>
      <c r="H21" s="156"/>
      <c r="I21" s="31"/>
      <c r="J21" s="31"/>
    </row>
    <row r="22" spans="1:10">
      <c r="A22" s="31"/>
      <c r="B22" s="579" t="s">
        <v>24</v>
      </c>
      <c r="C22" s="592"/>
      <c r="D22" s="584">
        <v>18203</v>
      </c>
      <c r="E22" s="585">
        <v>17177</v>
      </c>
      <c r="F22" s="155"/>
      <c r="G22" s="155"/>
      <c r="H22" s="156"/>
      <c r="I22" s="31"/>
      <c r="J22" s="31"/>
    </row>
    <row r="23" spans="1:10" s="580" customFormat="1">
      <c r="A23" s="530"/>
      <c r="B23" s="579" t="s">
        <v>25</v>
      </c>
      <c r="C23" s="592"/>
      <c r="D23" s="584">
        <v>18515</v>
      </c>
      <c r="E23" s="585">
        <v>18583</v>
      </c>
      <c r="F23" s="155"/>
      <c r="G23" s="590"/>
      <c r="H23" s="591"/>
      <c r="I23" s="530"/>
      <c r="J23" s="530"/>
    </row>
    <row r="24" spans="1:10">
      <c r="A24" s="31"/>
      <c r="B24" s="579" t="s">
        <v>33</v>
      </c>
      <c r="C24" s="592"/>
      <c r="D24" s="584">
        <v>22189</v>
      </c>
      <c r="E24" s="585">
        <v>22004</v>
      </c>
      <c r="F24" s="155"/>
      <c r="G24" s="155"/>
      <c r="H24" s="156"/>
      <c r="I24" s="31"/>
      <c r="J24" s="31"/>
    </row>
    <row r="25" spans="1:10">
      <c r="A25" s="31"/>
      <c r="B25" s="579" t="s">
        <v>23</v>
      </c>
      <c r="C25" s="592"/>
      <c r="D25" s="584">
        <v>24354</v>
      </c>
      <c r="E25" s="585">
        <v>23642</v>
      </c>
      <c r="F25" s="155"/>
      <c r="G25" s="155"/>
      <c r="H25" s="156"/>
      <c r="I25" s="31"/>
      <c r="J25" s="31"/>
    </row>
    <row r="26" spans="1:10">
      <c r="A26" s="31"/>
      <c r="B26" s="579" t="s">
        <v>53</v>
      </c>
      <c r="C26" s="575"/>
      <c r="D26" s="588">
        <v>241047</v>
      </c>
      <c r="E26" s="589">
        <v>246677</v>
      </c>
      <c r="F26" s="579"/>
      <c r="G26" s="155"/>
      <c r="H26" s="159"/>
      <c r="I26" s="31"/>
      <c r="J26" s="31"/>
    </row>
    <row r="27" spans="1:10" s="173" customFormat="1">
      <c r="A27" s="31"/>
      <c r="B27" s="158"/>
      <c r="C27" s="25"/>
      <c r="D27" s="25"/>
      <c r="E27" s="158"/>
      <c r="F27" s="155"/>
      <c r="G27" s="155"/>
      <c r="H27" s="159"/>
      <c r="I27" s="31"/>
      <c r="J27" s="31"/>
    </row>
    <row r="28" spans="1:10">
      <c r="A28" s="642" t="s">
        <v>505</v>
      </c>
      <c r="B28" s="642"/>
      <c r="C28" s="642"/>
      <c r="D28" s="642"/>
      <c r="E28" s="642"/>
      <c r="F28" s="642"/>
      <c r="G28" s="642"/>
      <c r="H28" s="642"/>
      <c r="I28" s="642"/>
      <c r="J28" s="642"/>
    </row>
    <row r="29" spans="1:10">
      <c r="A29" s="258" t="s">
        <v>506</v>
      </c>
      <c r="B29" s="258"/>
      <c r="C29" s="258"/>
      <c r="D29" s="258"/>
      <c r="E29" s="258"/>
      <c r="F29" s="258"/>
      <c r="G29" s="258"/>
      <c r="H29" s="258"/>
      <c r="I29" s="258"/>
      <c r="J29" s="258"/>
    </row>
    <row r="30" spans="1:10">
      <c r="A30" s="258" t="s">
        <v>278</v>
      </c>
      <c r="B30" s="258"/>
      <c r="C30" s="258"/>
      <c r="D30" s="258"/>
      <c r="E30" s="258"/>
      <c r="F30" s="258"/>
      <c r="G30" s="258"/>
      <c r="H30" s="258"/>
      <c r="I30" s="258"/>
      <c r="J30" s="258"/>
    </row>
    <row r="31" spans="1:10">
      <c r="A31" s="257" t="s">
        <v>386</v>
      </c>
      <c r="B31" s="257"/>
      <c r="C31" s="257"/>
      <c r="D31" s="257"/>
      <c r="E31" s="257"/>
      <c r="F31" s="257"/>
      <c r="G31" s="257"/>
      <c r="H31" s="257"/>
      <c r="I31" s="257"/>
      <c r="J31" s="257"/>
    </row>
    <row r="33" spans="1:4" s="76" customFormat="1">
      <c r="A33" s="149" t="s">
        <v>507</v>
      </c>
    </row>
    <row r="35" spans="1:4">
      <c r="B35" s="173"/>
      <c r="C35" s="173" t="s">
        <v>277</v>
      </c>
    </row>
    <row r="36" spans="1:4">
      <c r="B36" s="592"/>
      <c r="C36" s="592" t="s">
        <v>158</v>
      </c>
      <c r="D36" s="173" t="s">
        <v>70</v>
      </c>
    </row>
    <row r="37" spans="1:4">
      <c r="B37" s="592" t="s">
        <v>34</v>
      </c>
      <c r="C37" s="594">
        <v>75</v>
      </c>
    </row>
    <row r="38" spans="1:4">
      <c r="B38" s="592" t="s">
        <v>31</v>
      </c>
      <c r="C38" s="594">
        <v>97</v>
      </c>
    </row>
    <row r="39" spans="1:4">
      <c r="B39" s="592" t="s">
        <v>27</v>
      </c>
      <c r="C39" s="594">
        <v>116</v>
      </c>
      <c r="D39" s="201"/>
    </row>
    <row r="40" spans="1:4" s="580" customFormat="1">
      <c r="B40" s="580" t="s">
        <v>18</v>
      </c>
      <c r="D40" s="565">
        <v>126</v>
      </c>
    </row>
    <row r="41" spans="1:4">
      <c r="B41" s="592" t="s">
        <v>21</v>
      </c>
      <c r="C41" s="594">
        <v>171</v>
      </c>
    </row>
    <row r="42" spans="1:4">
      <c r="B42" s="592" t="s">
        <v>38</v>
      </c>
      <c r="C42" s="594">
        <v>196</v>
      </c>
    </row>
    <row r="43" spans="1:4">
      <c r="B43" s="593" t="s">
        <v>35</v>
      </c>
      <c r="C43" s="594">
        <v>386</v>
      </c>
      <c r="D43" s="201"/>
    </row>
    <row r="44" spans="1:4">
      <c r="B44" s="592" t="s">
        <v>20</v>
      </c>
      <c r="C44" s="594">
        <v>404</v>
      </c>
    </row>
    <row r="45" spans="1:4">
      <c r="B45" s="592" t="s">
        <v>26</v>
      </c>
      <c r="C45" s="594">
        <v>418</v>
      </c>
    </row>
    <row r="46" spans="1:4">
      <c r="B46" s="592" t="s">
        <v>29</v>
      </c>
      <c r="C46" s="594">
        <v>459</v>
      </c>
    </row>
    <row r="47" spans="1:4">
      <c r="B47" s="592" t="s">
        <v>22</v>
      </c>
      <c r="C47" s="594">
        <v>509</v>
      </c>
      <c r="D47" s="201"/>
    </row>
    <row r="48" spans="1:4">
      <c r="B48" s="592" t="s">
        <v>19</v>
      </c>
      <c r="C48" s="594">
        <v>715</v>
      </c>
    </row>
    <row r="49" spans="1:4">
      <c r="B49" s="592" t="s">
        <v>32</v>
      </c>
      <c r="C49" s="594">
        <v>740</v>
      </c>
      <c r="D49" s="201"/>
    </row>
    <row r="50" spans="1:4">
      <c r="B50" s="592" t="s">
        <v>24</v>
      </c>
      <c r="C50" s="594">
        <v>904</v>
      </c>
    </row>
    <row r="51" spans="1:4">
      <c r="A51" s="173"/>
      <c r="B51" s="592" t="s">
        <v>28</v>
      </c>
      <c r="C51" s="594">
        <v>931</v>
      </c>
    </row>
    <row r="52" spans="1:4">
      <c r="A52" s="173"/>
      <c r="B52" s="592" t="s">
        <v>36</v>
      </c>
      <c r="C52" s="594">
        <v>1036</v>
      </c>
    </row>
    <row r="53" spans="1:4">
      <c r="A53" s="173"/>
      <c r="B53" s="593" t="s">
        <v>37</v>
      </c>
      <c r="C53" s="594">
        <v>1073</v>
      </c>
    </row>
    <row r="54" spans="1:4">
      <c r="A54" s="173"/>
      <c r="B54" s="592" t="s">
        <v>25</v>
      </c>
      <c r="C54" s="594">
        <v>1381</v>
      </c>
    </row>
    <row r="55" spans="1:4">
      <c r="A55" s="173"/>
      <c r="B55" s="592" t="s">
        <v>33</v>
      </c>
      <c r="C55" s="594">
        <v>1401</v>
      </c>
      <c r="D55" s="201"/>
    </row>
    <row r="56" spans="1:4">
      <c r="A56" s="173"/>
      <c r="B56" s="592" t="s">
        <v>23</v>
      </c>
      <c r="C56" s="594">
        <v>1411</v>
      </c>
    </row>
    <row r="57" spans="1:4">
      <c r="A57" s="173"/>
      <c r="B57" s="592" t="s">
        <v>30</v>
      </c>
      <c r="C57" s="594">
        <v>1667</v>
      </c>
    </row>
    <row r="58" spans="1:4">
      <c r="A58" s="173"/>
      <c r="B58" s="592" t="s">
        <v>53</v>
      </c>
      <c r="C58" s="594">
        <v>14216</v>
      </c>
    </row>
    <row r="60" spans="1:4">
      <c r="A60" s="173" t="s">
        <v>279</v>
      </c>
      <c r="B60" s="173"/>
      <c r="C60" s="173"/>
    </row>
    <row r="61" spans="1:4">
      <c r="A61" t="s">
        <v>379</v>
      </c>
    </row>
  </sheetData>
  <sortState ref="B69:C89">
    <sortCondition ref="C69:C89"/>
  </sortState>
  <mergeCells count="3">
    <mergeCell ref="C3:D3"/>
    <mergeCell ref="F3:H3"/>
    <mergeCell ref="A28:J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6"/>
  <sheetViews>
    <sheetView zoomScale="60" zoomScaleNormal="60" workbookViewId="0">
      <selection activeCell="G19" sqref="G19"/>
    </sheetView>
  </sheetViews>
  <sheetFormatPr defaultRowHeight="14.5"/>
  <cols>
    <col min="1" max="1" width="8.7265625" style="592"/>
    <col min="2" max="5" width="8.7265625" style="428"/>
    <col min="6" max="16384" width="8.7265625" style="592"/>
  </cols>
  <sheetData>
    <row r="1" spans="1:6" s="151" customFormat="1">
      <c r="A1" s="152" t="s">
        <v>284</v>
      </c>
      <c r="B1" s="76"/>
      <c r="C1" s="76"/>
      <c r="D1" s="76"/>
      <c r="E1" s="76"/>
    </row>
    <row r="2" spans="1:6" ht="29">
      <c r="B2" s="569" t="s">
        <v>13</v>
      </c>
      <c r="C2" s="569" t="s">
        <v>14</v>
      </c>
      <c r="D2" s="569" t="s">
        <v>15</v>
      </c>
      <c r="E2" s="569" t="s">
        <v>16</v>
      </c>
      <c r="F2" s="609" t="s">
        <v>17</v>
      </c>
    </row>
    <row r="3" spans="1:6">
      <c r="A3" s="592" t="s">
        <v>18</v>
      </c>
      <c r="B3" s="428">
        <v>21</v>
      </c>
      <c r="C3" s="428">
        <v>22</v>
      </c>
      <c r="D3" s="428">
        <v>20.875</v>
      </c>
      <c r="E3" s="428">
        <v>0.25</v>
      </c>
      <c r="F3" s="592">
        <v>2.1</v>
      </c>
    </row>
    <row r="4" spans="1:6">
      <c r="A4" s="592" t="s">
        <v>20</v>
      </c>
      <c r="B4" s="428">
        <v>20</v>
      </c>
      <c r="C4" s="428">
        <v>22</v>
      </c>
      <c r="D4" s="428">
        <v>19.875</v>
      </c>
      <c r="E4" s="428">
        <v>0.25</v>
      </c>
    </row>
    <row r="5" spans="1:6">
      <c r="A5" s="592" t="s">
        <v>23</v>
      </c>
      <c r="B5" s="428">
        <v>19</v>
      </c>
      <c r="C5" s="428">
        <v>22</v>
      </c>
      <c r="D5" s="428">
        <v>18.875</v>
      </c>
      <c r="E5" s="428">
        <v>0.25</v>
      </c>
    </row>
    <row r="6" spans="1:6">
      <c r="A6" s="592" t="s">
        <v>24</v>
      </c>
      <c r="B6" s="428">
        <v>18</v>
      </c>
      <c r="C6" s="428">
        <v>22</v>
      </c>
      <c r="D6" s="428">
        <v>17.875</v>
      </c>
      <c r="E6" s="428">
        <v>0.25</v>
      </c>
    </row>
    <row r="7" spans="1:6">
      <c r="A7" s="592" t="s">
        <v>19</v>
      </c>
      <c r="B7" s="428">
        <v>17</v>
      </c>
      <c r="C7" s="428">
        <v>22</v>
      </c>
      <c r="D7" s="428">
        <v>16.875</v>
      </c>
      <c r="E7" s="428">
        <v>0.25</v>
      </c>
    </row>
    <row r="8" spans="1:6">
      <c r="A8" s="592" t="s">
        <v>22</v>
      </c>
      <c r="B8" s="428">
        <v>16</v>
      </c>
      <c r="C8" s="428">
        <v>22</v>
      </c>
      <c r="D8" s="428">
        <v>15.875</v>
      </c>
      <c r="E8" s="428">
        <v>0.25</v>
      </c>
    </row>
    <row r="9" spans="1:6">
      <c r="A9" s="592" t="s">
        <v>321</v>
      </c>
      <c r="B9" s="428">
        <v>15</v>
      </c>
      <c r="C9" s="428">
        <v>22</v>
      </c>
      <c r="D9" s="428">
        <v>14.875</v>
      </c>
      <c r="E9" s="428">
        <v>0.25</v>
      </c>
    </row>
    <row r="10" spans="1:6">
      <c r="A10" s="592" t="s">
        <v>26</v>
      </c>
      <c r="B10" s="428">
        <v>14</v>
      </c>
      <c r="C10" s="428">
        <v>22</v>
      </c>
      <c r="D10" s="428">
        <v>13.875</v>
      </c>
      <c r="E10" s="428">
        <v>0.25</v>
      </c>
    </row>
    <row r="11" spans="1:6">
      <c r="A11" s="592" t="s">
        <v>27</v>
      </c>
      <c r="B11" s="428">
        <v>13</v>
      </c>
      <c r="C11" s="428">
        <v>22</v>
      </c>
      <c r="D11" s="428">
        <v>12.875</v>
      </c>
      <c r="E11" s="428">
        <v>0.25</v>
      </c>
    </row>
    <row r="12" spans="1:6">
      <c r="A12" s="592" t="s">
        <v>25</v>
      </c>
      <c r="B12" s="428">
        <v>12</v>
      </c>
      <c r="C12" s="428">
        <v>22</v>
      </c>
      <c r="D12" s="428">
        <v>11.875</v>
      </c>
      <c r="E12" s="428">
        <v>0.25</v>
      </c>
    </row>
    <row r="13" spans="1:6">
      <c r="A13" s="592" t="s">
        <v>28</v>
      </c>
      <c r="B13" s="428">
        <v>11</v>
      </c>
      <c r="C13" s="428">
        <v>22</v>
      </c>
      <c r="D13" s="428">
        <v>10.875</v>
      </c>
      <c r="E13" s="428">
        <v>0.25</v>
      </c>
    </row>
    <row r="14" spans="1:6">
      <c r="A14" s="592" t="s">
        <v>30</v>
      </c>
      <c r="B14" s="428">
        <v>10</v>
      </c>
      <c r="C14" s="428">
        <v>22</v>
      </c>
      <c r="D14" s="428">
        <v>9.875</v>
      </c>
      <c r="E14" s="428">
        <v>0.25</v>
      </c>
    </row>
    <row r="15" spans="1:6">
      <c r="A15" s="592" t="s">
        <v>29</v>
      </c>
      <c r="B15" s="428">
        <v>9</v>
      </c>
      <c r="C15" s="428">
        <v>22</v>
      </c>
      <c r="D15" s="428">
        <v>8.875</v>
      </c>
      <c r="E15" s="428">
        <v>0.25</v>
      </c>
    </row>
    <row r="16" spans="1:6">
      <c r="A16" s="592" t="s">
        <v>42</v>
      </c>
      <c r="B16" s="428">
        <v>8</v>
      </c>
      <c r="C16" s="428">
        <v>22</v>
      </c>
      <c r="D16" s="428">
        <v>7.875</v>
      </c>
      <c r="E16" s="428">
        <v>0.25</v>
      </c>
    </row>
    <row r="17" spans="1:6">
      <c r="A17" s="592" t="s">
        <v>32</v>
      </c>
      <c r="B17" s="428">
        <v>7</v>
      </c>
      <c r="C17" s="428">
        <v>22</v>
      </c>
      <c r="D17" s="428">
        <v>6.875</v>
      </c>
      <c r="E17" s="428">
        <v>0.25</v>
      </c>
    </row>
    <row r="18" spans="1:6">
      <c r="A18" s="592" t="s">
        <v>35</v>
      </c>
      <c r="B18" s="428">
        <v>6</v>
      </c>
      <c r="C18" s="428">
        <v>22</v>
      </c>
      <c r="D18" s="428">
        <v>5.875</v>
      </c>
      <c r="E18" s="428">
        <v>0.25</v>
      </c>
    </row>
    <row r="19" spans="1:6">
      <c r="A19" s="592" t="s">
        <v>38</v>
      </c>
      <c r="B19" s="428">
        <v>5</v>
      </c>
      <c r="C19" s="428">
        <v>22</v>
      </c>
      <c r="D19" s="428">
        <v>4.875</v>
      </c>
      <c r="E19" s="428">
        <v>0.25</v>
      </c>
    </row>
    <row r="20" spans="1:6">
      <c r="A20" s="592" t="s">
        <v>36</v>
      </c>
      <c r="B20" s="428">
        <v>4</v>
      </c>
      <c r="C20" s="428">
        <v>22</v>
      </c>
      <c r="D20" s="428">
        <v>3.875</v>
      </c>
      <c r="E20" s="428">
        <v>0.25</v>
      </c>
    </row>
    <row r="21" spans="1:6">
      <c r="A21" s="592" t="s">
        <v>33</v>
      </c>
      <c r="B21" s="428">
        <v>3</v>
      </c>
      <c r="C21" s="428">
        <v>22</v>
      </c>
      <c r="D21" s="428">
        <v>2.875</v>
      </c>
      <c r="E21" s="428">
        <v>0.25</v>
      </c>
    </row>
    <row r="22" spans="1:6">
      <c r="A22" s="592" t="s">
        <v>37</v>
      </c>
      <c r="B22" s="428">
        <v>2</v>
      </c>
      <c r="C22" s="428">
        <v>22</v>
      </c>
      <c r="D22" s="428">
        <v>1.875</v>
      </c>
      <c r="E22" s="428">
        <v>0.25</v>
      </c>
    </row>
    <row r="23" spans="1:6">
      <c r="A23" s="592" t="s">
        <v>34</v>
      </c>
      <c r="B23" s="428">
        <v>1</v>
      </c>
      <c r="C23" s="428">
        <v>22</v>
      </c>
      <c r="D23" s="428">
        <v>0.875</v>
      </c>
      <c r="E23" s="428">
        <v>0.25</v>
      </c>
    </row>
    <row r="25" spans="1:6">
      <c r="A25" s="592" t="s">
        <v>19</v>
      </c>
      <c r="B25" s="428">
        <v>21</v>
      </c>
      <c r="C25" s="428">
        <v>22</v>
      </c>
      <c r="D25" s="428">
        <v>20.875</v>
      </c>
      <c r="E25" s="428">
        <v>0.25</v>
      </c>
      <c r="F25" s="592">
        <v>4.0999999999999996</v>
      </c>
    </row>
    <row r="26" spans="1:6">
      <c r="A26" s="592" t="s">
        <v>18</v>
      </c>
      <c r="B26" s="428">
        <v>20</v>
      </c>
      <c r="C26" s="428">
        <v>22</v>
      </c>
      <c r="D26" s="428">
        <v>19.875</v>
      </c>
      <c r="E26" s="428">
        <v>0.25</v>
      </c>
    </row>
    <row r="27" spans="1:6">
      <c r="A27" s="592" t="s">
        <v>20</v>
      </c>
      <c r="B27" s="428">
        <v>19</v>
      </c>
      <c r="C27" s="428">
        <v>22</v>
      </c>
      <c r="D27" s="428">
        <v>18.875</v>
      </c>
      <c r="E27" s="428">
        <v>0.25</v>
      </c>
    </row>
    <row r="28" spans="1:6">
      <c r="A28" s="592" t="s">
        <v>23</v>
      </c>
      <c r="B28" s="428">
        <v>18</v>
      </c>
      <c r="C28" s="428">
        <v>22</v>
      </c>
      <c r="D28" s="428">
        <v>17.875</v>
      </c>
      <c r="E28" s="428">
        <v>0.25</v>
      </c>
    </row>
    <row r="29" spans="1:6">
      <c r="A29" s="592" t="s">
        <v>24</v>
      </c>
      <c r="B29" s="428">
        <v>17</v>
      </c>
      <c r="C29" s="428">
        <v>22</v>
      </c>
      <c r="D29" s="428">
        <v>16.875</v>
      </c>
      <c r="E29" s="428">
        <v>0.25</v>
      </c>
    </row>
    <row r="30" spans="1:6">
      <c r="A30" s="592" t="s">
        <v>21</v>
      </c>
      <c r="B30" s="428">
        <v>16</v>
      </c>
      <c r="C30" s="428">
        <v>22</v>
      </c>
      <c r="D30" s="428">
        <v>15.875</v>
      </c>
      <c r="E30" s="428">
        <v>0.25</v>
      </c>
    </row>
    <row r="31" spans="1:6">
      <c r="A31" s="592" t="s">
        <v>25</v>
      </c>
      <c r="B31" s="428">
        <v>15</v>
      </c>
      <c r="C31" s="428">
        <v>22</v>
      </c>
      <c r="D31" s="428">
        <v>14.875</v>
      </c>
      <c r="E31" s="428">
        <v>0.25</v>
      </c>
    </row>
    <row r="32" spans="1:6">
      <c r="A32" s="592" t="s">
        <v>26</v>
      </c>
      <c r="B32" s="428">
        <v>14</v>
      </c>
      <c r="C32" s="428">
        <v>22</v>
      </c>
      <c r="D32" s="428">
        <v>13.875</v>
      </c>
      <c r="E32" s="428">
        <v>0.25</v>
      </c>
    </row>
    <row r="33" spans="1:6">
      <c r="A33" s="592" t="s">
        <v>22</v>
      </c>
      <c r="B33" s="428">
        <v>13</v>
      </c>
      <c r="C33" s="428">
        <v>22</v>
      </c>
      <c r="D33" s="428">
        <v>12.875</v>
      </c>
      <c r="E33" s="428">
        <v>0.25</v>
      </c>
    </row>
    <row r="34" spans="1:6">
      <c r="A34" s="592" t="s">
        <v>27</v>
      </c>
      <c r="B34" s="428">
        <v>12</v>
      </c>
      <c r="C34" s="428">
        <v>22</v>
      </c>
      <c r="D34" s="428">
        <v>11.875</v>
      </c>
      <c r="E34" s="428">
        <v>0.25</v>
      </c>
    </row>
    <row r="35" spans="1:6">
      <c r="A35" s="592" t="s">
        <v>28</v>
      </c>
      <c r="B35" s="428">
        <v>11</v>
      </c>
      <c r="C35" s="428">
        <v>22</v>
      </c>
      <c r="D35" s="428">
        <v>10.875</v>
      </c>
      <c r="E35" s="428">
        <v>0.25</v>
      </c>
    </row>
    <row r="36" spans="1:6">
      <c r="A36" s="592" t="s">
        <v>29</v>
      </c>
      <c r="B36" s="428">
        <v>10</v>
      </c>
      <c r="C36" s="428">
        <v>22</v>
      </c>
      <c r="D36" s="428">
        <v>9.875</v>
      </c>
      <c r="E36" s="428">
        <v>0.25</v>
      </c>
    </row>
    <row r="37" spans="1:6">
      <c r="A37" s="592" t="s">
        <v>36</v>
      </c>
      <c r="B37" s="428">
        <v>9</v>
      </c>
      <c r="C37" s="428">
        <v>22</v>
      </c>
      <c r="D37" s="428">
        <v>8.875</v>
      </c>
      <c r="E37" s="428">
        <v>0.25</v>
      </c>
    </row>
    <row r="38" spans="1:6">
      <c r="A38" s="592" t="s">
        <v>37</v>
      </c>
      <c r="B38" s="428">
        <v>8</v>
      </c>
      <c r="C38" s="428">
        <v>22</v>
      </c>
      <c r="D38" s="428">
        <v>7.875</v>
      </c>
      <c r="E38" s="428">
        <v>0.25</v>
      </c>
    </row>
    <row r="39" spans="1:6">
      <c r="A39" s="592" t="s">
        <v>30</v>
      </c>
      <c r="B39" s="428">
        <v>7</v>
      </c>
      <c r="C39" s="428">
        <v>22</v>
      </c>
      <c r="D39" s="428">
        <v>6.875</v>
      </c>
      <c r="E39" s="428">
        <v>0.25</v>
      </c>
    </row>
    <row r="40" spans="1:6">
      <c r="A40" s="592" t="s">
        <v>32</v>
      </c>
      <c r="B40" s="428">
        <v>6</v>
      </c>
      <c r="C40" s="428">
        <v>22</v>
      </c>
      <c r="D40" s="428">
        <v>5.875</v>
      </c>
      <c r="E40" s="428">
        <v>0.25</v>
      </c>
    </row>
    <row r="41" spans="1:6">
      <c r="A41" s="592" t="s">
        <v>31</v>
      </c>
      <c r="B41" s="428">
        <v>5</v>
      </c>
      <c r="C41" s="428">
        <v>22</v>
      </c>
      <c r="D41" s="428">
        <v>4.875</v>
      </c>
      <c r="E41" s="428">
        <v>0.25</v>
      </c>
    </row>
    <row r="42" spans="1:6">
      <c r="A42" s="592" t="s">
        <v>34</v>
      </c>
      <c r="B42" s="428">
        <v>4</v>
      </c>
      <c r="C42" s="428">
        <v>22</v>
      </c>
      <c r="D42" s="428">
        <v>3.875</v>
      </c>
      <c r="E42" s="428">
        <v>0.25</v>
      </c>
    </row>
    <row r="43" spans="1:6">
      <c r="A43" s="592" t="s">
        <v>33</v>
      </c>
      <c r="B43" s="428">
        <v>3</v>
      </c>
      <c r="C43" s="428">
        <v>22</v>
      </c>
      <c r="D43" s="428">
        <v>2.875</v>
      </c>
      <c r="E43" s="428">
        <v>0.25</v>
      </c>
    </row>
    <row r="44" spans="1:6">
      <c r="A44" s="592" t="s">
        <v>35</v>
      </c>
      <c r="B44" s="428">
        <v>2</v>
      </c>
      <c r="C44" s="428">
        <v>22</v>
      </c>
      <c r="D44" s="428">
        <v>1.875</v>
      </c>
      <c r="E44" s="428">
        <v>0.25</v>
      </c>
    </row>
    <row r="45" spans="1:6">
      <c r="A45" s="592" t="s">
        <v>38</v>
      </c>
      <c r="B45" s="428">
        <v>1</v>
      </c>
      <c r="C45" s="428">
        <v>22</v>
      </c>
      <c r="D45" s="428">
        <v>0.875</v>
      </c>
      <c r="E45" s="428">
        <v>0.25</v>
      </c>
    </row>
    <row r="47" spans="1:6">
      <c r="A47" s="592" t="s">
        <v>18</v>
      </c>
      <c r="B47" s="428">
        <v>21</v>
      </c>
      <c r="C47" s="428">
        <v>22</v>
      </c>
      <c r="D47" s="428">
        <v>20.875</v>
      </c>
      <c r="E47" s="428">
        <v>0.25</v>
      </c>
      <c r="F47" s="592">
        <v>5.0999999999999996</v>
      </c>
    </row>
    <row r="48" spans="1:6">
      <c r="A48" s="592" t="s">
        <v>19</v>
      </c>
      <c r="B48" s="428">
        <v>20</v>
      </c>
      <c r="C48" s="428">
        <v>22</v>
      </c>
      <c r="D48" s="428">
        <v>19.875</v>
      </c>
      <c r="E48" s="428">
        <v>0.25</v>
      </c>
    </row>
    <row r="49" spans="1:5">
      <c r="A49" s="592" t="s">
        <v>27</v>
      </c>
      <c r="B49" s="428">
        <v>19</v>
      </c>
      <c r="C49" s="428">
        <v>22</v>
      </c>
      <c r="D49" s="428">
        <v>18.875</v>
      </c>
      <c r="E49" s="428">
        <v>0.25</v>
      </c>
    </row>
    <row r="50" spans="1:5">
      <c r="A50" s="592" t="s">
        <v>26</v>
      </c>
      <c r="B50" s="428">
        <v>18</v>
      </c>
      <c r="C50" s="428">
        <v>22</v>
      </c>
      <c r="D50" s="428">
        <v>17.875</v>
      </c>
      <c r="E50" s="428">
        <v>0.25</v>
      </c>
    </row>
    <row r="51" spans="1:5">
      <c r="A51" s="592" t="s">
        <v>21</v>
      </c>
      <c r="B51" s="428">
        <v>17</v>
      </c>
      <c r="C51" s="428">
        <v>22</v>
      </c>
      <c r="D51" s="428">
        <v>16.875</v>
      </c>
      <c r="E51" s="428">
        <v>0.25</v>
      </c>
    </row>
    <row r="52" spans="1:5">
      <c r="A52" s="592" t="s">
        <v>22</v>
      </c>
      <c r="B52" s="428">
        <v>16</v>
      </c>
      <c r="C52" s="428">
        <v>22</v>
      </c>
      <c r="D52" s="428">
        <v>15.875</v>
      </c>
      <c r="E52" s="428">
        <v>0.25</v>
      </c>
    </row>
    <row r="53" spans="1:5">
      <c r="A53" s="592" t="s">
        <v>20</v>
      </c>
      <c r="B53" s="428">
        <v>15</v>
      </c>
      <c r="C53" s="428">
        <v>22</v>
      </c>
      <c r="D53" s="428">
        <v>14.875</v>
      </c>
      <c r="E53" s="428">
        <v>0.25</v>
      </c>
    </row>
    <row r="54" spans="1:5">
      <c r="A54" s="592" t="s">
        <v>34</v>
      </c>
      <c r="B54" s="428">
        <v>14</v>
      </c>
      <c r="C54" s="428">
        <v>22</v>
      </c>
      <c r="D54" s="428">
        <v>13.875</v>
      </c>
      <c r="E54" s="428">
        <v>0.25</v>
      </c>
    </row>
    <row r="55" spans="1:5">
      <c r="A55" s="592" t="s">
        <v>25</v>
      </c>
      <c r="B55" s="428">
        <v>13</v>
      </c>
      <c r="C55" s="428">
        <v>22</v>
      </c>
      <c r="D55" s="428">
        <v>12.875</v>
      </c>
      <c r="E55" s="428">
        <v>0.25</v>
      </c>
    </row>
    <row r="56" spans="1:5">
      <c r="A56" s="592" t="s">
        <v>29</v>
      </c>
      <c r="B56" s="428">
        <v>12</v>
      </c>
      <c r="C56" s="428">
        <v>22</v>
      </c>
      <c r="D56" s="428">
        <v>11.875</v>
      </c>
      <c r="E56" s="428">
        <v>0.25</v>
      </c>
    </row>
    <row r="57" spans="1:5">
      <c r="A57" s="592" t="s">
        <v>24</v>
      </c>
      <c r="B57" s="428">
        <v>11</v>
      </c>
      <c r="C57" s="428">
        <v>22</v>
      </c>
      <c r="D57" s="428">
        <v>10.875</v>
      </c>
      <c r="E57" s="428">
        <v>0.25</v>
      </c>
    </row>
    <row r="58" spans="1:5">
      <c r="A58" s="592" t="s">
        <v>30</v>
      </c>
      <c r="B58" s="428">
        <v>10</v>
      </c>
      <c r="C58" s="428">
        <v>22</v>
      </c>
      <c r="D58" s="428">
        <v>9.875</v>
      </c>
      <c r="E58" s="428">
        <v>0.25</v>
      </c>
    </row>
    <row r="59" spans="1:5">
      <c r="A59" s="592" t="s">
        <v>32</v>
      </c>
      <c r="B59" s="428">
        <v>9</v>
      </c>
      <c r="C59" s="428">
        <v>22</v>
      </c>
      <c r="D59" s="428">
        <v>8.875</v>
      </c>
      <c r="E59" s="428">
        <v>0.25</v>
      </c>
    </row>
    <row r="60" spans="1:5">
      <c r="A60" s="592" t="s">
        <v>31</v>
      </c>
      <c r="B60" s="428">
        <v>8</v>
      </c>
      <c r="C60" s="428">
        <v>22</v>
      </c>
      <c r="D60" s="428">
        <v>7.875</v>
      </c>
      <c r="E60" s="428">
        <v>0.25</v>
      </c>
    </row>
    <row r="61" spans="1:5">
      <c r="A61" s="592" t="s">
        <v>23</v>
      </c>
      <c r="B61" s="428">
        <v>7</v>
      </c>
      <c r="C61" s="428">
        <v>22</v>
      </c>
      <c r="D61" s="428">
        <v>6.875</v>
      </c>
      <c r="E61" s="428">
        <v>0.25</v>
      </c>
    </row>
    <row r="62" spans="1:5">
      <c r="A62" s="592" t="s">
        <v>28</v>
      </c>
      <c r="B62" s="428">
        <v>6</v>
      </c>
      <c r="C62" s="428">
        <v>22</v>
      </c>
      <c r="D62" s="428">
        <v>5.875</v>
      </c>
      <c r="E62" s="428">
        <v>0.25</v>
      </c>
    </row>
    <row r="63" spans="1:5">
      <c r="A63" s="592" t="s">
        <v>38</v>
      </c>
      <c r="B63" s="428">
        <v>5</v>
      </c>
      <c r="C63" s="428">
        <v>22</v>
      </c>
      <c r="D63" s="428">
        <v>4.875</v>
      </c>
      <c r="E63" s="428">
        <v>0.25</v>
      </c>
    </row>
    <row r="64" spans="1:5">
      <c r="A64" s="592" t="s">
        <v>35</v>
      </c>
      <c r="B64" s="428">
        <v>4</v>
      </c>
      <c r="C64" s="428">
        <v>22</v>
      </c>
      <c r="D64" s="428">
        <v>3.875</v>
      </c>
      <c r="E64" s="428">
        <v>0.25</v>
      </c>
    </row>
    <row r="65" spans="1:6">
      <c r="A65" s="592" t="s">
        <v>36</v>
      </c>
      <c r="B65" s="428">
        <v>3</v>
      </c>
      <c r="C65" s="428">
        <v>22</v>
      </c>
      <c r="D65" s="428">
        <v>2.875</v>
      </c>
      <c r="E65" s="428">
        <v>0.25</v>
      </c>
    </row>
    <row r="66" spans="1:6">
      <c r="A66" s="592" t="s">
        <v>33</v>
      </c>
      <c r="B66" s="428">
        <v>2</v>
      </c>
      <c r="C66" s="428">
        <v>22</v>
      </c>
      <c r="D66" s="428">
        <v>1.875</v>
      </c>
      <c r="E66" s="428">
        <v>0.25</v>
      </c>
    </row>
    <row r="67" spans="1:6">
      <c r="A67" s="592" t="s">
        <v>37</v>
      </c>
      <c r="B67" s="428">
        <v>1</v>
      </c>
      <c r="C67" s="428">
        <v>22</v>
      </c>
      <c r="D67" s="428">
        <v>0.875</v>
      </c>
      <c r="E67" s="428">
        <v>0.25</v>
      </c>
    </row>
    <row r="69" spans="1:6">
      <c r="A69" s="600" t="s">
        <v>18</v>
      </c>
      <c r="B69" s="189">
        <v>21</v>
      </c>
      <c r="C69" s="428">
        <v>22</v>
      </c>
      <c r="D69" s="428">
        <v>20.875</v>
      </c>
      <c r="E69" s="428">
        <v>0.25</v>
      </c>
      <c r="F69" s="189">
        <v>6.2</v>
      </c>
    </row>
    <row r="70" spans="1:6">
      <c r="A70" s="600" t="s">
        <v>21</v>
      </c>
      <c r="B70" s="189">
        <v>20</v>
      </c>
      <c r="C70" s="428">
        <v>22</v>
      </c>
      <c r="D70" s="428">
        <v>19.875</v>
      </c>
      <c r="E70" s="428">
        <v>0.25</v>
      </c>
      <c r="F70" s="29"/>
    </row>
    <row r="71" spans="1:6">
      <c r="A71" s="600" t="s">
        <v>34</v>
      </c>
      <c r="B71" s="189">
        <v>19</v>
      </c>
      <c r="C71" s="428">
        <v>22</v>
      </c>
      <c r="D71" s="428">
        <v>18.875</v>
      </c>
      <c r="E71" s="428">
        <v>0.25</v>
      </c>
      <c r="F71" s="82"/>
    </row>
    <row r="72" spans="1:6">
      <c r="A72" s="600" t="s">
        <v>27</v>
      </c>
      <c r="B72" s="189">
        <v>18</v>
      </c>
      <c r="C72" s="428">
        <v>22</v>
      </c>
      <c r="D72" s="428">
        <v>17.875</v>
      </c>
      <c r="E72" s="428">
        <v>0.25</v>
      </c>
      <c r="F72" s="29"/>
    </row>
    <row r="73" spans="1:6">
      <c r="A73" s="600" t="s">
        <v>31</v>
      </c>
      <c r="B73" s="189">
        <v>17</v>
      </c>
      <c r="C73" s="428">
        <v>22</v>
      </c>
      <c r="D73" s="428">
        <v>16.875</v>
      </c>
      <c r="E73" s="428">
        <v>0.25</v>
      </c>
      <c r="F73" s="29"/>
    </row>
    <row r="74" spans="1:6">
      <c r="A74" s="600" t="s">
        <v>19</v>
      </c>
      <c r="B74" s="189">
        <v>16</v>
      </c>
      <c r="C74" s="428">
        <v>22</v>
      </c>
      <c r="D74" s="428">
        <v>15.875</v>
      </c>
      <c r="E74" s="428">
        <v>0.25</v>
      </c>
      <c r="F74" s="29"/>
    </row>
    <row r="75" spans="1:6">
      <c r="A75" s="600" t="s">
        <v>20</v>
      </c>
      <c r="B75" s="189">
        <v>15</v>
      </c>
      <c r="C75" s="428">
        <v>22</v>
      </c>
      <c r="D75" s="428">
        <v>14.875</v>
      </c>
      <c r="E75" s="428">
        <v>0.25</v>
      </c>
      <c r="F75" s="29"/>
    </row>
    <row r="76" spans="1:6">
      <c r="A76" s="600" t="s">
        <v>26</v>
      </c>
      <c r="B76" s="189">
        <v>14</v>
      </c>
      <c r="C76" s="428">
        <v>22</v>
      </c>
      <c r="D76" s="428">
        <v>13.875</v>
      </c>
      <c r="E76" s="428">
        <v>0.25</v>
      </c>
      <c r="F76" s="29"/>
    </row>
    <row r="77" spans="1:6">
      <c r="A77" s="600" t="s">
        <v>22</v>
      </c>
      <c r="B77" s="189">
        <v>13</v>
      </c>
      <c r="C77" s="428">
        <v>22</v>
      </c>
      <c r="D77" s="428">
        <v>12.875</v>
      </c>
      <c r="E77" s="428">
        <v>0.25</v>
      </c>
      <c r="F77" s="82"/>
    </row>
    <row r="78" spans="1:6">
      <c r="A78" s="600" t="s">
        <v>38</v>
      </c>
      <c r="B78" s="189">
        <v>12</v>
      </c>
      <c r="C78" s="428">
        <v>22</v>
      </c>
      <c r="D78" s="428">
        <v>11.875</v>
      </c>
      <c r="E78" s="428">
        <v>0.25</v>
      </c>
      <c r="F78" s="29"/>
    </row>
    <row r="79" spans="1:6">
      <c r="A79" s="600" t="s">
        <v>35</v>
      </c>
      <c r="B79" s="189">
        <v>11</v>
      </c>
      <c r="C79" s="428">
        <v>22</v>
      </c>
      <c r="D79" s="428">
        <v>10.875</v>
      </c>
      <c r="E79" s="428">
        <v>0.25</v>
      </c>
      <c r="F79" s="29"/>
    </row>
    <row r="80" spans="1:6">
      <c r="A80" s="600" t="s">
        <v>24</v>
      </c>
      <c r="B80" s="189">
        <v>10</v>
      </c>
      <c r="C80" s="428">
        <v>22</v>
      </c>
      <c r="D80" s="428">
        <v>9.875</v>
      </c>
      <c r="E80" s="428">
        <v>0.25</v>
      </c>
      <c r="F80" s="81"/>
    </row>
    <row r="81" spans="1:6">
      <c r="A81" s="600" t="s">
        <v>23</v>
      </c>
      <c r="B81" s="189">
        <v>9</v>
      </c>
      <c r="C81" s="428">
        <v>22</v>
      </c>
      <c r="D81" s="428">
        <v>7.875</v>
      </c>
      <c r="E81" s="428">
        <v>0.25</v>
      </c>
      <c r="F81" s="29"/>
    </row>
    <row r="82" spans="1:6">
      <c r="A82" s="600" t="s">
        <v>29</v>
      </c>
      <c r="B82" s="189">
        <v>8</v>
      </c>
      <c r="C82" s="428">
        <v>22</v>
      </c>
      <c r="D82" s="428">
        <v>6.875</v>
      </c>
      <c r="E82" s="428">
        <v>0.25</v>
      </c>
      <c r="F82" s="29"/>
    </row>
    <row r="83" spans="1:6">
      <c r="A83" s="600" t="s">
        <v>32</v>
      </c>
      <c r="B83" s="189">
        <v>7</v>
      </c>
      <c r="C83" s="428">
        <v>22</v>
      </c>
      <c r="D83" s="428">
        <v>5.875</v>
      </c>
      <c r="E83" s="428">
        <v>0.25</v>
      </c>
      <c r="F83" s="29"/>
    </row>
    <row r="84" spans="1:6">
      <c r="A84" s="600" t="s">
        <v>28</v>
      </c>
      <c r="B84" s="189">
        <v>6</v>
      </c>
      <c r="C84" s="428">
        <v>22</v>
      </c>
      <c r="D84" s="428">
        <v>4.875</v>
      </c>
      <c r="E84" s="428">
        <v>0.25</v>
      </c>
      <c r="F84" s="29"/>
    </row>
    <row r="85" spans="1:6">
      <c r="A85" s="600" t="s">
        <v>25</v>
      </c>
      <c r="B85" s="189">
        <v>5</v>
      </c>
      <c r="C85" s="428">
        <v>22</v>
      </c>
      <c r="D85" s="428">
        <v>3.875</v>
      </c>
      <c r="E85" s="428">
        <v>0.25</v>
      </c>
      <c r="F85" s="29"/>
    </row>
    <row r="86" spans="1:6">
      <c r="A86" s="600" t="s">
        <v>37</v>
      </c>
      <c r="B86" s="189">
        <v>4</v>
      </c>
      <c r="C86" s="428">
        <v>22</v>
      </c>
      <c r="D86" s="428">
        <v>1.875</v>
      </c>
      <c r="E86" s="428">
        <v>0.25</v>
      </c>
      <c r="F86" s="29"/>
    </row>
    <row r="87" spans="1:6">
      <c r="A87" s="600" t="s">
        <v>30</v>
      </c>
      <c r="B87" s="189">
        <v>3</v>
      </c>
      <c r="C87" s="428">
        <v>22</v>
      </c>
      <c r="D87" s="428">
        <v>0.875</v>
      </c>
      <c r="E87" s="428">
        <v>0.25</v>
      </c>
      <c r="F87" s="29"/>
    </row>
    <row r="88" spans="1:6">
      <c r="A88" s="600" t="s">
        <v>36</v>
      </c>
      <c r="B88" s="189">
        <v>2</v>
      </c>
      <c r="C88" s="428">
        <v>22</v>
      </c>
      <c r="D88" s="428">
        <v>0.875</v>
      </c>
      <c r="E88" s="428">
        <v>0.25</v>
      </c>
      <c r="F88" s="29"/>
    </row>
    <row r="89" spans="1:6">
      <c r="A89" s="600" t="s">
        <v>33</v>
      </c>
      <c r="B89" s="189">
        <v>1</v>
      </c>
      <c r="C89" s="428">
        <v>22</v>
      </c>
      <c r="D89" s="428">
        <v>0.875</v>
      </c>
      <c r="E89" s="428">
        <v>0.25</v>
      </c>
      <c r="F89" s="29"/>
    </row>
    <row r="90" spans="1:6">
      <c r="A90" s="600"/>
      <c r="F90" s="29"/>
    </row>
    <row r="91" spans="1:6" ht="29">
      <c r="A91" s="532" t="s">
        <v>31</v>
      </c>
      <c r="B91" s="532">
        <v>21</v>
      </c>
      <c r="C91" s="592">
        <v>22</v>
      </c>
      <c r="D91" s="592">
        <f t="shared" ref="D91:D111" si="0">B91-E91/2</f>
        <v>20.875</v>
      </c>
      <c r="E91" s="592">
        <v>0.25</v>
      </c>
      <c r="F91" s="592">
        <v>8.1</v>
      </c>
    </row>
    <row r="92" spans="1:6" ht="29">
      <c r="A92" s="532" t="s">
        <v>38</v>
      </c>
      <c r="B92" s="532">
        <v>20</v>
      </c>
      <c r="C92" s="592">
        <v>22</v>
      </c>
      <c r="D92" s="592">
        <f t="shared" si="0"/>
        <v>19.875</v>
      </c>
      <c r="E92" s="592">
        <v>0.25</v>
      </c>
    </row>
    <row r="93" spans="1:6">
      <c r="A93" s="532" t="s">
        <v>35</v>
      </c>
      <c r="B93" s="532">
        <v>19</v>
      </c>
      <c r="C93" s="592">
        <v>22</v>
      </c>
      <c r="D93" s="592">
        <f t="shared" si="0"/>
        <v>18.875</v>
      </c>
      <c r="E93" s="592">
        <v>0.25</v>
      </c>
    </row>
    <row r="94" spans="1:6">
      <c r="A94" s="532" t="s">
        <v>34</v>
      </c>
      <c r="B94" s="532">
        <v>18</v>
      </c>
      <c r="C94" s="592">
        <v>22</v>
      </c>
      <c r="D94" s="592">
        <f t="shared" si="0"/>
        <v>17.875</v>
      </c>
      <c r="E94" s="592">
        <v>0.25</v>
      </c>
    </row>
    <row r="95" spans="1:6">
      <c r="A95" s="532" t="s">
        <v>131</v>
      </c>
      <c r="B95" s="532">
        <v>17</v>
      </c>
      <c r="C95" s="592">
        <v>22</v>
      </c>
      <c r="D95" s="592">
        <f t="shared" si="0"/>
        <v>16.875</v>
      </c>
      <c r="E95" s="592">
        <v>0.25</v>
      </c>
    </row>
    <row r="96" spans="1:6">
      <c r="A96" s="532" t="s">
        <v>29</v>
      </c>
      <c r="B96" s="532">
        <v>16</v>
      </c>
      <c r="C96" s="592">
        <v>22</v>
      </c>
      <c r="D96" s="592">
        <f t="shared" si="0"/>
        <v>15.875</v>
      </c>
      <c r="E96" s="592">
        <v>0.25</v>
      </c>
    </row>
    <row r="97" spans="1:6">
      <c r="A97" s="532" t="s">
        <v>32</v>
      </c>
      <c r="B97" s="532">
        <v>15</v>
      </c>
      <c r="C97" s="592">
        <v>22</v>
      </c>
      <c r="D97" s="592">
        <f t="shared" si="0"/>
        <v>14.875</v>
      </c>
      <c r="E97" s="592">
        <v>0.25</v>
      </c>
    </row>
    <row r="98" spans="1:6" ht="29">
      <c r="A98" s="532" t="s">
        <v>26</v>
      </c>
      <c r="B98" s="532">
        <v>14</v>
      </c>
      <c r="C98" s="592">
        <v>22</v>
      </c>
      <c r="D98" s="592">
        <f t="shared" si="0"/>
        <v>13.875</v>
      </c>
      <c r="E98" s="592">
        <v>0.25</v>
      </c>
    </row>
    <row r="99" spans="1:6" ht="29">
      <c r="A99" s="532" t="s">
        <v>22</v>
      </c>
      <c r="B99" s="532">
        <v>13</v>
      </c>
      <c r="C99" s="592">
        <v>22</v>
      </c>
      <c r="D99" s="592">
        <f t="shared" si="0"/>
        <v>12.875</v>
      </c>
      <c r="E99" s="592">
        <v>0.25</v>
      </c>
    </row>
    <row r="100" spans="1:6">
      <c r="A100" s="532" t="s">
        <v>19</v>
      </c>
      <c r="B100" s="532">
        <v>12</v>
      </c>
      <c r="C100" s="592">
        <v>22</v>
      </c>
      <c r="D100" s="592">
        <f t="shared" si="0"/>
        <v>11.875</v>
      </c>
      <c r="E100" s="592">
        <v>0.25</v>
      </c>
    </row>
    <row r="101" spans="1:6">
      <c r="A101" s="532" t="s">
        <v>28</v>
      </c>
      <c r="B101" s="532">
        <v>11</v>
      </c>
      <c r="C101" s="592">
        <v>22</v>
      </c>
      <c r="D101" s="592">
        <f t="shared" si="0"/>
        <v>10.875</v>
      </c>
      <c r="E101" s="592">
        <v>0.25</v>
      </c>
    </row>
    <row r="102" spans="1:6">
      <c r="A102" s="532" t="s">
        <v>20</v>
      </c>
      <c r="B102" s="532">
        <v>10</v>
      </c>
      <c r="C102" s="592">
        <v>22</v>
      </c>
      <c r="D102" s="592">
        <f t="shared" si="0"/>
        <v>9.875</v>
      </c>
      <c r="E102" s="592">
        <v>0.25</v>
      </c>
    </row>
    <row r="103" spans="1:6">
      <c r="A103" s="532" t="s">
        <v>30</v>
      </c>
      <c r="B103" s="532">
        <v>9</v>
      </c>
      <c r="C103" s="592">
        <v>22</v>
      </c>
      <c r="D103" s="592">
        <f t="shared" si="0"/>
        <v>8.875</v>
      </c>
      <c r="E103" s="592">
        <v>0.25</v>
      </c>
    </row>
    <row r="104" spans="1:6">
      <c r="A104" s="532" t="s">
        <v>23</v>
      </c>
      <c r="B104" s="532">
        <v>8</v>
      </c>
      <c r="C104" s="592">
        <v>22</v>
      </c>
      <c r="D104" s="592">
        <f t="shared" si="0"/>
        <v>7.875</v>
      </c>
      <c r="E104" s="592">
        <v>0.25</v>
      </c>
    </row>
    <row r="105" spans="1:6" ht="29">
      <c r="A105" s="532" t="s">
        <v>25</v>
      </c>
      <c r="B105" s="532">
        <v>7</v>
      </c>
      <c r="C105" s="592">
        <v>22</v>
      </c>
      <c r="D105" s="592">
        <f t="shared" si="0"/>
        <v>6.875</v>
      </c>
      <c r="E105" s="592">
        <v>0.25</v>
      </c>
    </row>
    <row r="106" spans="1:6">
      <c r="A106" s="532" t="s">
        <v>33</v>
      </c>
      <c r="B106" s="532">
        <v>6</v>
      </c>
      <c r="C106" s="592">
        <v>22</v>
      </c>
      <c r="D106" s="592">
        <f t="shared" si="0"/>
        <v>5.875</v>
      </c>
      <c r="E106" s="592">
        <v>0.25</v>
      </c>
    </row>
    <row r="107" spans="1:6" ht="29">
      <c r="A107" s="532" t="s">
        <v>24</v>
      </c>
      <c r="B107" s="532">
        <v>5</v>
      </c>
      <c r="C107" s="592">
        <v>22</v>
      </c>
      <c r="D107" s="592">
        <f t="shared" si="0"/>
        <v>4.875</v>
      </c>
      <c r="E107" s="592">
        <v>0.25</v>
      </c>
    </row>
    <row r="108" spans="1:6" ht="29">
      <c r="A108" s="532" t="s">
        <v>118</v>
      </c>
      <c r="B108" s="532">
        <v>4</v>
      </c>
      <c r="C108" s="592">
        <v>22</v>
      </c>
      <c r="D108" s="592">
        <f t="shared" si="0"/>
        <v>3.875</v>
      </c>
      <c r="E108" s="592">
        <v>0.25</v>
      </c>
    </row>
    <row r="109" spans="1:6">
      <c r="A109" s="532" t="s">
        <v>36</v>
      </c>
      <c r="B109" s="532">
        <v>3</v>
      </c>
      <c r="C109" s="592">
        <v>22</v>
      </c>
      <c r="D109" s="592">
        <f t="shared" si="0"/>
        <v>2.875</v>
      </c>
      <c r="E109" s="592">
        <v>0.25</v>
      </c>
    </row>
    <row r="110" spans="1:6">
      <c r="A110" s="532" t="s">
        <v>27</v>
      </c>
      <c r="B110" s="532">
        <v>2</v>
      </c>
      <c r="C110" s="592">
        <v>22</v>
      </c>
      <c r="D110" s="592">
        <f t="shared" si="0"/>
        <v>1.875</v>
      </c>
      <c r="E110" s="592">
        <v>0.25</v>
      </c>
    </row>
    <row r="111" spans="1:6">
      <c r="A111" s="532" t="s">
        <v>21</v>
      </c>
      <c r="B111" s="532">
        <v>1</v>
      </c>
      <c r="C111" s="592">
        <v>22</v>
      </c>
      <c r="D111" s="592">
        <f t="shared" si="0"/>
        <v>0.875</v>
      </c>
      <c r="E111" s="592">
        <v>0.25</v>
      </c>
    </row>
    <row r="112" spans="1:6">
      <c r="A112" s="600"/>
      <c r="B112" s="135"/>
      <c r="C112" s="135"/>
      <c r="D112" s="592"/>
      <c r="E112" s="135"/>
      <c r="F112" s="29"/>
    </row>
    <row r="113" spans="1:6">
      <c r="A113" s="592" t="s">
        <v>36</v>
      </c>
      <c r="B113" s="428">
        <v>21</v>
      </c>
      <c r="C113" s="428">
        <v>22</v>
      </c>
      <c r="D113" s="428">
        <v>20.875</v>
      </c>
      <c r="E113" s="428">
        <v>0.25</v>
      </c>
      <c r="F113" s="592">
        <v>8.4</v>
      </c>
    </row>
    <row r="114" spans="1:6">
      <c r="A114" s="592" t="s">
        <v>33</v>
      </c>
      <c r="B114" s="428">
        <v>20</v>
      </c>
      <c r="C114" s="428">
        <v>22</v>
      </c>
      <c r="D114" s="428">
        <v>19.875</v>
      </c>
      <c r="E114" s="428">
        <v>0.25</v>
      </c>
    </row>
    <row r="115" spans="1:6">
      <c r="A115" s="592" t="s">
        <v>23</v>
      </c>
      <c r="B115" s="428">
        <v>19</v>
      </c>
      <c r="C115" s="428">
        <v>22</v>
      </c>
      <c r="D115" s="428">
        <v>18.875</v>
      </c>
      <c r="E115" s="428">
        <v>0.25</v>
      </c>
    </row>
    <row r="116" spans="1:6">
      <c r="A116" s="592" t="s">
        <v>28</v>
      </c>
      <c r="B116" s="428">
        <v>18</v>
      </c>
      <c r="C116" s="428">
        <v>22</v>
      </c>
      <c r="D116" s="428">
        <v>17.875</v>
      </c>
      <c r="E116" s="428">
        <v>0.25</v>
      </c>
    </row>
    <row r="117" spans="1:6">
      <c r="A117" s="592" t="s">
        <v>37</v>
      </c>
      <c r="B117" s="428">
        <v>17</v>
      </c>
      <c r="C117" s="428">
        <v>22</v>
      </c>
      <c r="D117" s="428">
        <v>16.875</v>
      </c>
      <c r="E117" s="428">
        <v>0.25</v>
      </c>
    </row>
    <row r="118" spans="1:6">
      <c r="A118" s="592" t="s">
        <v>29</v>
      </c>
      <c r="B118" s="428">
        <v>16</v>
      </c>
      <c r="C118" s="428">
        <v>22</v>
      </c>
      <c r="D118" s="428">
        <v>15.875</v>
      </c>
      <c r="E118" s="428">
        <v>0.25</v>
      </c>
    </row>
    <row r="119" spans="1:6">
      <c r="A119" s="592" t="s">
        <v>25</v>
      </c>
      <c r="B119" s="428">
        <v>15</v>
      </c>
      <c r="C119" s="428">
        <v>22</v>
      </c>
      <c r="D119" s="428">
        <v>14.875</v>
      </c>
      <c r="E119" s="428">
        <v>0.25</v>
      </c>
    </row>
    <row r="120" spans="1:6">
      <c r="A120" s="592" t="s">
        <v>20</v>
      </c>
      <c r="B120" s="428">
        <v>14</v>
      </c>
      <c r="C120" s="428">
        <v>22</v>
      </c>
      <c r="D120" s="428">
        <v>13.875</v>
      </c>
      <c r="E120" s="428">
        <v>0.25</v>
      </c>
    </row>
    <row r="121" spans="1:6">
      <c r="A121" s="592" t="s">
        <v>30</v>
      </c>
      <c r="B121" s="428">
        <v>13</v>
      </c>
      <c r="C121" s="428">
        <v>22</v>
      </c>
      <c r="D121" s="428">
        <v>12.875</v>
      </c>
      <c r="E121" s="428">
        <v>0.25</v>
      </c>
    </row>
    <row r="122" spans="1:6">
      <c r="A122" s="592" t="s">
        <v>19</v>
      </c>
      <c r="B122" s="428">
        <v>12</v>
      </c>
      <c r="C122" s="428">
        <v>22</v>
      </c>
      <c r="D122" s="428">
        <v>11.875</v>
      </c>
      <c r="E122" s="428">
        <v>0.25</v>
      </c>
    </row>
    <row r="123" spans="1:6">
      <c r="A123" s="592" t="s">
        <v>24</v>
      </c>
      <c r="B123" s="428">
        <v>11</v>
      </c>
      <c r="C123" s="428">
        <v>22</v>
      </c>
      <c r="D123" s="428">
        <v>10.875</v>
      </c>
      <c r="E123" s="428">
        <v>0.25</v>
      </c>
    </row>
    <row r="124" spans="1:6">
      <c r="A124" s="592" t="s">
        <v>32</v>
      </c>
      <c r="B124" s="428">
        <v>10</v>
      </c>
      <c r="C124" s="428">
        <v>22</v>
      </c>
      <c r="D124" s="428">
        <v>9.875</v>
      </c>
      <c r="E124" s="428">
        <v>0.25</v>
      </c>
    </row>
    <row r="125" spans="1:6">
      <c r="A125" s="592" t="s">
        <v>22</v>
      </c>
      <c r="B125" s="428">
        <v>9</v>
      </c>
      <c r="C125" s="428">
        <v>22</v>
      </c>
      <c r="D125" s="428">
        <v>8.875</v>
      </c>
      <c r="E125" s="428">
        <v>0.25</v>
      </c>
    </row>
    <row r="126" spans="1:6">
      <c r="A126" s="592" t="s">
        <v>31</v>
      </c>
      <c r="B126" s="428">
        <v>8</v>
      </c>
      <c r="C126" s="428">
        <v>22</v>
      </c>
      <c r="D126" s="428">
        <v>7.875</v>
      </c>
      <c r="E126" s="428">
        <v>0.25</v>
      </c>
    </row>
    <row r="127" spans="1:6">
      <c r="A127" s="592" t="s">
        <v>27</v>
      </c>
      <c r="B127" s="428">
        <v>7</v>
      </c>
      <c r="C127" s="428">
        <v>22</v>
      </c>
      <c r="D127" s="428">
        <v>6.875</v>
      </c>
      <c r="E127" s="428">
        <v>0.25</v>
      </c>
    </row>
    <row r="128" spans="1:6">
      <c r="A128" s="592" t="s">
        <v>21</v>
      </c>
      <c r="B128" s="428">
        <v>6</v>
      </c>
      <c r="C128" s="428">
        <v>22</v>
      </c>
      <c r="D128" s="428">
        <v>5.875</v>
      </c>
      <c r="E128" s="428">
        <v>0.25</v>
      </c>
    </row>
    <row r="129" spans="1:6">
      <c r="A129" s="592" t="s">
        <v>18</v>
      </c>
      <c r="B129" s="428">
        <v>5</v>
      </c>
      <c r="C129" s="428">
        <v>22</v>
      </c>
      <c r="D129" s="428">
        <v>4.875</v>
      </c>
      <c r="E129" s="428">
        <v>0.25</v>
      </c>
    </row>
    <row r="130" spans="1:6">
      <c r="A130" s="592" t="s">
        <v>26</v>
      </c>
      <c r="B130" s="428">
        <v>4</v>
      </c>
      <c r="C130" s="428">
        <v>22</v>
      </c>
      <c r="D130" s="428">
        <v>3.875</v>
      </c>
      <c r="E130" s="428">
        <v>0.25</v>
      </c>
    </row>
    <row r="131" spans="1:6">
      <c r="A131" s="592" t="s">
        <v>34</v>
      </c>
      <c r="B131" s="428">
        <v>3</v>
      </c>
      <c r="C131" s="428">
        <v>22</v>
      </c>
      <c r="D131" s="428">
        <v>2.875</v>
      </c>
      <c r="E131" s="428">
        <v>0.25</v>
      </c>
    </row>
    <row r="132" spans="1:6">
      <c r="A132" s="592" t="s">
        <v>35</v>
      </c>
      <c r="B132" s="428">
        <v>2</v>
      </c>
      <c r="C132" s="428">
        <v>22</v>
      </c>
      <c r="D132" s="428">
        <v>1.875</v>
      </c>
      <c r="E132" s="428">
        <v>0.25</v>
      </c>
    </row>
    <row r="133" spans="1:6">
      <c r="A133" s="592" t="s">
        <v>38</v>
      </c>
      <c r="B133" s="428">
        <v>1</v>
      </c>
      <c r="C133" s="428">
        <v>22</v>
      </c>
      <c r="D133" s="428">
        <v>0.875</v>
      </c>
      <c r="E133" s="428">
        <v>0.25</v>
      </c>
    </row>
    <row r="135" spans="1:6">
      <c r="A135" s="592" t="s">
        <v>21</v>
      </c>
      <c r="B135" s="428">
        <v>21</v>
      </c>
      <c r="C135" s="428">
        <v>22</v>
      </c>
      <c r="D135" s="428">
        <v>20.875</v>
      </c>
      <c r="E135" s="428">
        <v>0.25</v>
      </c>
      <c r="F135" s="592">
        <v>9.1</v>
      </c>
    </row>
    <row r="136" spans="1:6">
      <c r="A136" s="592" t="s">
        <v>118</v>
      </c>
      <c r="B136" s="428">
        <v>20</v>
      </c>
      <c r="C136" s="428">
        <v>22</v>
      </c>
      <c r="D136" s="428">
        <v>19.875</v>
      </c>
      <c r="E136" s="428">
        <v>0.25</v>
      </c>
    </row>
    <row r="137" spans="1:6">
      <c r="A137" s="592" t="s">
        <v>27</v>
      </c>
      <c r="B137" s="428">
        <v>19</v>
      </c>
      <c r="C137" s="428">
        <v>22</v>
      </c>
      <c r="D137" s="428">
        <v>18.875</v>
      </c>
      <c r="E137" s="428">
        <v>0.25</v>
      </c>
    </row>
    <row r="138" spans="1:6">
      <c r="A138" s="592" t="s">
        <v>31</v>
      </c>
      <c r="B138" s="428">
        <v>18</v>
      </c>
      <c r="C138" s="428">
        <v>22</v>
      </c>
      <c r="D138" s="428">
        <v>17.875</v>
      </c>
      <c r="E138" s="428">
        <v>0.25</v>
      </c>
    </row>
    <row r="139" spans="1:6">
      <c r="A139" s="592" t="s">
        <v>34</v>
      </c>
      <c r="B139" s="428">
        <v>17</v>
      </c>
      <c r="C139" s="428">
        <v>22</v>
      </c>
      <c r="D139" s="428">
        <v>16.875</v>
      </c>
      <c r="E139" s="428">
        <v>0.25</v>
      </c>
    </row>
    <row r="140" spans="1:6">
      <c r="A140" s="592" t="s">
        <v>32</v>
      </c>
      <c r="B140" s="428">
        <v>16</v>
      </c>
      <c r="C140" s="428">
        <v>22</v>
      </c>
      <c r="D140" s="428">
        <v>15.875</v>
      </c>
      <c r="E140" s="428">
        <v>0.25</v>
      </c>
    </row>
    <row r="141" spans="1:6">
      <c r="A141" s="592" t="s">
        <v>38</v>
      </c>
      <c r="B141" s="428">
        <v>15</v>
      </c>
      <c r="C141" s="428">
        <v>22</v>
      </c>
      <c r="D141" s="428">
        <v>14.875</v>
      </c>
      <c r="E141" s="428">
        <v>0.25</v>
      </c>
    </row>
    <row r="142" spans="1:6">
      <c r="A142" s="592" t="s">
        <v>30</v>
      </c>
      <c r="B142" s="428">
        <v>14</v>
      </c>
      <c r="C142" s="428">
        <v>22</v>
      </c>
      <c r="D142" s="428">
        <v>13.875</v>
      </c>
      <c r="E142" s="428">
        <v>0.25</v>
      </c>
    </row>
    <row r="143" spans="1:6">
      <c r="A143" s="592" t="s">
        <v>22</v>
      </c>
      <c r="B143" s="428">
        <v>13</v>
      </c>
      <c r="C143" s="428">
        <v>22</v>
      </c>
      <c r="D143" s="428">
        <v>12.875</v>
      </c>
      <c r="E143" s="428">
        <v>0.25</v>
      </c>
    </row>
    <row r="144" spans="1:6">
      <c r="A144" s="592" t="s">
        <v>35</v>
      </c>
      <c r="B144" s="428">
        <v>12</v>
      </c>
      <c r="C144" s="428">
        <v>22</v>
      </c>
      <c r="D144" s="428">
        <v>11.875</v>
      </c>
      <c r="E144" s="428">
        <v>0.25</v>
      </c>
    </row>
    <row r="145" spans="1:6">
      <c r="A145" s="592" t="s">
        <v>23</v>
      </c>
      <c r="B145" s="428">
        <v>11</v>
      </c>
      <c r="C145" s="428">
        <v>22</v>
      </c>
      <c r="D145" s="428">
        <v>10.875</v>
      </c>
      <c r="E145" s="428">
        <v>0.25</v>
      </c>
    </row>
    <row r="146" spans="1:6">
      <c r="A146" s="592" t="s">
        <v>24</v>
      </c>
      <c r="B146" s="428">
        <v>10</v>
      </c>
      <c r="C146" s="428">
        <v>22</v>
      </c>
      <c r="D146" s="428">
        <v>9.875</v>
      </c>
      <c r="E146" s="428">
        <v>0.25</v>
      </c>
    </row>
    <row r="147" spans="1:6">
      <c r="A147" s="592" t="s">
        <v>19</v>
      </c>
      <c r="B147" s="428">
        <v>9</v>
      </c>
      <c r="C147" s="428">
        <v>22</v>
      </c>
      <c r="D147" s="428">
        <v>8.875</v>
      </c>
      <c r="E147" s="428">
        <v>0.25</v>
      </c>
    </row>
    <row r="148" spans="1:6">
      <c r="A148" s="592" t="s">
        <v>29</v>
      </c>
      <c r="B148" s="428">
        <v>8</v>
      </c>
      <c r="C148" s="428">
        <v>22</v>
      </c>
      <c r="D148" s="428">
        <v>7.875</v>
      </c>
      <c r="E148" s="428">
        <v>0.25</v>
      </c>
    </row>
    <row r="149" spans="1:6">
      <c r="A149" s="592" t="s">
        <v>36</v>
      </c>
      <c r="B149" s="428">
        <v>7</v>
      </c>
      <c r="C149" s="428">
        <v>22</v>
      </c>
      <c r="D149" s="428">
        <v>6.875</v>
      </c>
      <c r="E149" s="428">
        <v>0.25</v>
      </c>
    </row>
    <row r="150" spans="1:6">
      <c r="A150" s="592" t="s">
        <v>25</v>
      </c>
      <c r="B150" s="428">
        <v>6</v>
      </c>
      <c r="C150" s="428">
        <v>22</v>
      </c>
      <c r="D150" s="428">
        <v>5.875</v>
      </c>
      <c r="E150" s="428">
        <v>0.25</v>
      </c>
    </row>
    <row r="151" spans="1:6">
      <c r="A151" s="592" t="s">
        <v>26</v>
      </c>
      <c r="B151" s="428">
        <v>5</v>
      </c>
      <c r="C151" s="428">
        <v>22</v>
      </c>
      <c r="D151" s="428">
        <v>4.875</v>
      </c>
      <c r="E151" s="428">
        <v>0.25</v>
      </c>
    </row>
    <row r="152" spans="1:6">
      <c r="A152" s="592" t="s">
        <v>33</v>
      </c>
      <c r="B152" s="428">
        <v>4</v>
      </c>
      <c r="C152" s="428">
        <v>22</v>
      </c>
      <c r="D152" s="428">
        <v>3.875</v>
      </c>
      <c r="E152" s="428">
        <v>0.25</v>
      </c>
    </row>
    <row r="153" spans="1:6">
      <c r="A153" s="592" t="s">
        <v>20</v>
      </c>
      <c r="B153" s="428">
        <v>3</v>
      </c>
      <c r="C153" s="428">
        <v>22</v>
      </c>
      <c r="D153" s="428">
        <v>2.875</v>
      </c>
      <c r="E153" s="428">
        <v>0.25</v>
      </c>
    </row>
    <row r="154" spans="1:6">
      <c r="A154" s="592" t="s">
        <v>28</v>
      </c>
      <c r="B154" s="428">
        <v>2</v>
      </c>
      <c r="C154" s="428">
        <v>22</v>
      </c>
      <c r="D154" s="428">
        <v>1.875</v>
      </c>
      <c r="E154" s="428">
        <v>0.25</v>
      </c>
    </row>
    <row r="155" spans="1:6">
      <c r="A155" s="592" t="s">
        <v>131</v>
      </c>
      <c r="B155" s="428">
        <v>1</v>
      </c>
      <c r="C155" s="428">
        <v>22</v>
      </c>
      <c r="D155" s="428">
        <v>0.875</v>
      </c>
      <c r="E155" s="428">
        <v>0.25</v>
      </c>
    </row>
    <row r="157" spans="1:6">
      <c r="A157" s="592" t="s">
        <v>18</v>
      </c>
      <c r="B157" s="428">
        <v>21</v>
      </c>
      <c r="C157" s="428">
        <v>22</v>
      </c>
      <c r="D157" s="428">
        <v>20.875</v>
      </c>
      <c r="E157" s="428">
        <v>0.25</v>
      </c>
      <c r="F157" s="592">
        <v>9.4</v>
      </c>
    </row>
    <row r="158" spans="1:6">
      <c r="A158" s="592" t="s">
        <v>21</v>
      </c>
      <c r="B158" s="428">
        <v>20</v>
      </c>
      <c r="C158" s="428">
        <v>22</v>
      </c>
      <c r="D158" s="428">
        <v>19.875</v>
      </c>
      <c r="E158" s="428">
        <v>0.25</v>
      </c>
    </row>
    <row r="159" spans="1:6">
      <c r="A159" s="592" t="s">
        <v>27</v>
      </c>
      <c r="B159" s="428">
        <v>19</v>
      </c>
      <c r="C159" s="428">
        <v>22</v>
      </c>
      <c r="D159" s="428">
        <v>18.875</v>
      </c>
      <c r="E159" s="428">
        <v>0.25</v>
      </c>
    </row>
    <row r="160" spans="1:6">
      <c r="A160" s="592" t="s">
        <v>34</v>
      </c>
      <c r="B160" s="428">
        <v>18</v>
      </c>
      <c r="C160" s="428">
        <v>22</v>
      </c>
      <c r="D160" s="428">
        <v>17.875</v>
      </c>
      <c r="E160" s="428">
        <v>0.25</v>
      </c>
    </row>
    <row r="161" spans="1:5">
      <c r="A161" s="592" t="s">
        <v>31</v>
      </c>
      <c r="B161" s="428">
        <v>17</v>
      </c>
      <c r="C161" s="428">
        <v>22</v>
      </c>
      <c r="D161" s="428">
        <v>16.875</v>
      </c>
      <c r="E161" s="428">
        <v>0.25</v>
      </c>
    </row>
    <row r="162" spans="1:5">
      <c r="A162" s="592" t="s">
        <v>20</v>
      </c>
      <c r="B162" s="428">
        <v>16</v>
      </c>
      <c r="C162" s="428">
        <v>22</v>
      </c>
      <c r="D162" s="428">
        <v>15.875</v>
      </c>
      <c r="E162" s="428">
        <v>0.25</v>
      </c>
    </row>
    <row r="163" spans="1:5">
      <c r="A163" s="592" t="s">
        <v>19</v>
      </c>
      <c r="B163" s="428">
        <v>15</v>
      </c>
      <c r="C163" s="428">
        <v>22</v>
      </c>
      <c r="D163" s="428">
        <v>14.875</v>
      </c>
      <c r="E163" s="428">
        <v>0.25</v>
      </c>
    </row>
    <row r="164" spans="1:5">
      <c r="A164" s="592" t="s">
        <v>26</v>
      </c>
      <c r="B164" s="428">
        <v>14</v>
      </c>
      <c r="C164" s="428">
        <v>22</v>
      </c>
      <c r="D164" s="428">
        <v>13.875</v>
      </c>
      <c r="E164" s="428">
        <v>0.25</v>
      </c>
    </row>
    <row r="165" spans="1:5">
      <c r="A165" s="592" t="s">
        <v>38</v>
      </c>
      <c r="B165" s="428">
        <v>13</v>
      </c>
      <c r="C165" s="428">
        <v>22</v>
      </c>
      <c r="D165" s="428">
        <v>12.875</v>
      </c>
      <c r="E165" s="428">
        <v>0.25</v>
      </c>
    </row>
    <row r="166" spans="1:5">
      <c r="A166" s="592" t="s">
        <v>22</v>
      </c>
      <c r="B166" s="428">
        <v>12</v>
      </c>
      <c r="C166" s="428">
        <v>22</v>
      </c>
      <c r="D166" s="428">
        <v>11.875</v>
      </c>
      <c r="E166" s="428">
        <v>0.25</v>
      </c>
    </row>
    <row r="167" spans="1:5">
      <c r="A167" s="592" t="s">
        <v>35</v>
      </c>
      <c r="B167" s="428">
        <v>11</v>
      </c>
      <c r="C167" s="428">
        <v>22</v>
      </c>
      <c r="D167" s="428">
        <v>10.875</v>
      </c>
      <c r="E167" s="428">
        <v>0.25</v>
      </c>
    </row>
    <row r="168" spans="1:5">
      <c r="A168" s="592" t="s">
        <v>24</v>
      </c>
      <c r="B168" s="428">
        <v>10</v>
      </c>
      <c r="C168" s="428">
        <v>22</v>
      </c>
      <c r="D168" s="428">
        <v>9.875</v>
      </c>
      <c r="E168" s="428">
        <v>0.25</v>
      </c>
    </row>
    <row r="169" spans="1:5">
      <c r="A169" s="592" t="s">
        <v>29</v>
      </c>
      <c r="B169" s="428">
        <v>9</v>
      </c>
      <c r="C169" s="428">
        <v>22</v>
      </c>
      <c r="D169" s="428">
        <v>8.875</v>
      </c>
      <c r="E169" s="428">
        <v>0.25</v>
      </c>
    </row>
    <row r="170" spans="1:5">
      <c r="A170" s="592" t="s">
        <v>23</v>
      </c>
      <c r="B170" s="428">
        <v>8</v>
      </c>
      <c r="C170" s="428">
        <v>22</v>
      </c>
      <c r="D170" s="428">
        <v>7.875</v>
      </c>
      <c r="E170" s="428">
        <v>0.25</v>
      </c>
    </row>
    <row r="171" spans="1:5">
      <c r="A171" s="592" t="s">
        <v>28</v>
      </c>
      <c r="B171" s="428">
        <v>7</v>
      </c>
      <c r="C171" s="428">
        <v>22</v>
      </c>
      <c r="D171" s="428">
        <v>6.875</v>
      </c>
      <c r="E171" s="428">
        <v>0.25</v>
      </c>
    </row>
    <row r="172" spans="1:5">
      <c r="A172" s="592" t="s">
        <v>25</v>
      </c>
      <c r="B172" s="428">
        <v>6</v>
      </c>
      <c r="C172" s="428">
        <v>22</v>
      </c>
      <c r="D172" s="428">
        <v>5.875</v>
      </c>
      <c r="E172" s="428">
        <v>0.25</v>
      </c>
    </row>
    <row r="173" spans="1:5">
      <c r="A173" s="592" t="s">
        <v>32</v>
      </c>
      <c r="B173" s="428">
        <v>5</v>
      </c>
      <c r="C173" s="428">
        <v>22</v>
      </c>
      <c r="D173" s="428">
        <v>4.875</v>
      </c>
      <c r="E173" s="428">
        <v>0.25</v>
      </c>
    </row>
    <row r="174" spans="1:5">
      <c r="A174" s="592" t="s">
        <v>37</v>
      </c>
      <c r="B174" s="428">
        <v>4</v>
      </c>
      <c r="C174" s="428">
        <v>22</v>
      </c>
      <c r="D174" s="428">
        <v>3.875</v>
      </c>
      <c r="E174" s="428">
        <v>0.25</v>
      </c>
    </row>
    <row r="175" spans="1:5">
      <c r="A175" s="592" t="s">
        <v>30</v>
      </c>
      <c r="B175" s="428">
        <v>3</v>
      </c>
      <c r="C175" s="428">
        <v>22</v>
      </c>
      <c r="D175" s="428">
        <v>2.875</v>
      </c>
      <c r="E175" s="428">
        <v>0.25</v>
      </c>
    </row>
    <row r="176" spans="1:5">
      <c r="A176" s="592" t="s">
        <v>36</v>
      </c>
      <c r="B176" s="428">
        <v>2</v>
      </c>
      <c r="C176" s="428">
        <v>22</v>
      </c>
      <c r="D176" s="428">
        <v>1.875</v>
      </c>
      <c r="E176" s="428">
        <v>0.25</v>
      </c>
    </row>
    <row r="177" spans="1:6">
      <c r="A177" s="592" t="s">
        <v>33</v>
      </c>
      <c r="B177" s="428">
        <v>1</v>
      </c>
      <c r="C177" s="428">
        <v>22</v>
      </c>
      <c r="D177" s="428">
        <v>0.875</v>
      </c>
      <c r="E177" s="428">
        <v>0.25</v>
      </c>
    </row>
    <row r="179" spans="1:6">
      <c r="A179" s="592" t="s">
        <v>34</v>
      </c>
      <c r="B179" s="428">
        <v>21</v>
      </c>
      <c r="C179" s="428">
        <v>22</v>
      </c>
      <c r="D179" s="428">
        <v>20.875</v>
      </c>
      <c r="E179" s="428">
        <v>0.25</v>
      </c>
      <c r="F179" s="592">
        <v>9.5</v>
      </c>
    </row>
    <row r="180" spans="1:6">
      <c r="A180" s="592" t="s">
        <v>31</v>
      </c>
      <c r="B180" s="428">
        <v>20</v>
      </c>
      <c r="C180" s="428">
        <v>22</v>
      </c>
      <c r="D180" s="428">
        <v>19.875</v>
      </c>
      <c r="E180" s="428">
        <v>0.25</v>
      </c>
    </row>
    <row r="181" spans="1:6">
      <c r="A181" s="592" t="s">
        <v>26</v>
      </c>
      <c r="B181" s="428">
        <v>19</v>
      </c>
      <c r="C181" s="428">
        <v>22</v>
      </c>
      <c r="D181" s="428">
        <v>18.875</v>
      </c>
      <c r="E181" s="428">
        <v>0.25</v>
      </c>
    </row>
    <row r="182" spans="1:6">
      <c r="A182" s="592" t="s">
        <v>25</v>
      </c>
      <c r="B182" s="428">
        <v>18</v>
      </c>
      <c r="C182" s="428">
        <v>22</v>
      </c>
      <c r="D182" s="428">
        <v>17.875</v>
      </c>
      <c r="E182" s="428">
        <v>0.25</v>
      </c>
    </row>
    <row r="183" spans="1:6">
      <c r="A183" s="592" t="s">
        <v>38</v>
      </c>
      <c r="B183" s="428">
        <v>17</v>
      </c>
      <c r="C183" s="428">
        <v>22</v>
      </c>
      <c r="D183" s="428">
        <v>16.875</v>
      </c>
      <c r="E183" s="428">
        <v>0.25</v>
      </c>
    </row>
    <row r="184" spans="1:6">
      <c r="A184" s="592" t="s">
        <v>20</v>
      </c>
      <c r="B184" s="428">
        <v>16</v>
      </c>
      <c r="C184" s="428">
        <v>22</v>
      </c>
      <c r="D184" s="428">
        <v>15.875</v>
      </c>
      <c r="E184" s="428">
        <v>0.25</v>
      </c>
    </row>
    <row r="185" spans="1:6">
      <c r="A185" s="592" t="s">
        <v>22</v>
      </c>
      <c r="B185" s="428">
        <v>15</v>
      </c>
      <c r="C185" s="428">
        <v>22</v>
      </c>
      <c r="D185" s="428">
        <v>14.875</v>
      </c>
      <c r="E185" s="428">
        <v>0.25</v>
      </c>
    </row>
    <row r="186" spans="1:6">
      <c r="A186" s="592" t="s">
        <v>23</v>
      </c>
      <c r="B186" s="428">
        <v>14</v>
      </c>
      <c r="C186" s="428">
        <v>22</v>
      </c>
      <c r="D186" s="428">
        <v>13.875</v>
      </c>
      <c r="E186" s="428">
        <v>0.25</v>
      </c>
    </row>
    <row r="187" spans="1:6">
      <c r="A187" s="592" t="s">
        <v>32</v>
      </c>
      <c r="B187" s="428">
        <v>13</v>
      </c>
      <c r="C187" s="428">
        <v>22</v>
      </c>
      <c r="D187" s="428">
        <v>12.875</v>
      </c>
      <c r="E187" s="428">
        <v>0.25</v>
      </c>
    </row>
    <row r="188" spans="1:6">
      <c r="A188" s="592" t="s">
        <v>37</v>
      </c>
      <c r="B188" s="428">
        <v>12</v>
      </c>
      <c r="C188" s="428">
        <v>22</v>
      </c>
      <c r="D188" s="428">
        <v>11.875</v>
      </c>
      <c r="E188" s="428">
        <v>0.25</v>
      </c>
    </row>
    <row r="189" spans="1:6">
      <c r="A189" s="592" t="s">
        <v>33</v>
      </c>
      <c r="B189" s="428">
        <v>11</v>
      </c>
      <c r="C189" s="428">
        <v>22</v>
      </c>
      <c r="D189" s="428">
        <v>10.875</v>
      </c>
      <c r="E189" s="428">
        <v>0.25</v>
      </c>
    </row>
    <row r="190" spans="1:6">
      <c r="A190" s="592" t="s">
        <v>27</v>
      </c>
      <c r="B190" s="428">
        <v>10</v>
      </c>
      <c r="C190" s="428">
        <v>22</v>
      </c>
      <c r="D190" s="428">
        <v>9.875</v>
      </c>
      <c r="E190" s="428">
        <v>0.25</v>
      </c>
    </row>
    <row r="191" spans="1:6">
      <c r="A191" s="592" t="s">
        <v>21</v>
      </c>
      <c r="B191" s="428">
        <v>9</v>
      </c>
      <c r="C191" s="428">
        <v>22</v>
      </c>
      <c r="D191" s="428">
        <v>8.875</v>
      </c>
      <c r="E191" s="428">
        <v>0.25</v>
      </c>
    </row>
    <row r="192" spans="1:6">
      <c r="A192" s="592" t="s">
        <v>35</v>
      </c>
      <c r="B192" s="428">
        <v>8</v>
      </c>
      <c r="C192" s="428">
        <v>22</v>
      </c>
      <c r="D192" s="428">
        <v>7.875</v>
      </c>
      <c r="E192" s="428">
        <v>0.25</v>
      </c>
    </row>
    <row r="193" spans="1:6">
      <c r="A193" s="592" t="s">
        <v>36</v>
      </c>
      <c r="B193" s="428">
        <v>7</v>
      </c>
      <c r="C193" s="428">
        <v>22</v>
      </c>
      <c r="D193" s="428">
        <v>6.875</v>
      </c>
      <c r="E193" s="428">
        <v>0.25</v>
      </c>
    </row>
    <row r="194" spans="1:6">
      <c r="A194" s="592" t="s">
        <v>28</v>
      </c>
      <c r="B194" s="428">
        <v>6</v>
      </c>
      <c r="C194" s="428">
        <v>22</v>
      </c>
      <c r="D194" s="428">
        <v>5.875</v>
      </c>
      <c r="E194" s="428">
        <v>0.25</v>
      </c>
    </row>
    <row r="195" spans="1:6">
      <c r="A195" s="592" t="s">
        <v>19</v>
      </c>
      <c r="B195" s="428">
        <v>5</v>
      </c>
      <c r="C195" s="428">
        <v>22</v>
      </c>
      <c r="D195" s="428">
        <v>4.875</v>
      </c>
      <c r="E195" s="428">
        <v>0.25</v>
      </c>
    </row>
    <row r="196" spans="1:6">
      <c r="A196" s="592" t="s">
        <v>18</v>
      </c>
      <c r="B196" s="428">
        <v>4</v>
      </c>
      <c r="C196" s="428">
        <v>22</v>
      </c>
      <c r="D196" s="428">
        <v>3.875</v>
      </c>
      <c r="E196" s="428">
        <v>0.25</v>
      </c>
    </row>
    <row r="197" spans="1:6">
      <c r="A197" s="592" t="s">
        <v>24</v>
      </c>
      <c r="B197" s="428">
        <v>3</v>
      </c>
      <c r="C197" s="428">
        <v>22</v>
      </c>
      <c r="D197" s="428">
        <v>2.875</v>
      </c>
      <c r="E197" s="428">
        <v>0.25</v>
      </c>
    </row>
    <row r="198" spans="1:6">
      <c r="A198" s="592" t="s">
        <v>29</v>
      </c>
      <c r="B198" s="428">
        <v>2</v>
      </c>
      <c r="C198" s="428">
        <v>22</v>
      </c>
      <c r="D198" s="428">
        <v>1.875</v>
      </c>
      <c r="E198" s="428">
        <v>0.25</v>
      </c>
    </row>
    <row r="199" spans="1:6">
      <c r="A199" s="592" t="s">
        <v>30</v>
      </c>
      <c r="B199" s="428">
        <v>1</v>
      </c>
      <c r="C199" s="428">
        <v>22</v>
      </c>
      <c r="D199" s="428">
        <v>0.875</v>
      </c>
      <c r="E199" s="428">
        <v>0.25</v>
      </c>
    </row>
    <row r="201" spans="1:6">
      <c r="A201" s="592" t="s">
        <v>18</v>
      </c>
      <c r="B201" s="428">
        <v>19</v>
      </c>
      <c r="C201" s="428">
        <v>22</v>
      </c>
      <c r="D201" s="428">
        <v>18.875</v>
      </c>
      <c r="E201" s="428">
        <v>0.25</v>
      </c>
      <c r="F201" s="592">
        <v>9.6999999999999993</v>
      </c>
    </row>
    <row r="202" spans="1:6" s="428" customFormat="1">
      <c r="A202" s="592" t="s">
        <v>21</v>
      </c>
      <c r="B202" s="428">
        <v>18</v>
      </c>
      <c r="C202" s="428">
        <v>22</v>
      </c>
      <c r="D202" s="428">
        <v>17.875</v>
      </c>
      <c r="E202" s="428">
        <v>0.25</v>
      </c>
      <c r="F202" s="592"/>
    </row>
    <row r="203" spans="1:6" s="428" customFormat="1">
      <c r="A203" s="592" t="s">
        <v>27</v>
      </c>
      <c r="B203" s="428">
        <v>17</v>
      </c>
      <c r="C203" s="428">
        <v>22</v>
      </c>
      <c r="D203" s="428">
        <v>16.875</v>
      </c>
      <c r="E203" s="428">
        <v>0.25</v>
      </c>
      <c r="F203" s="592"/>
    </row>
    <row r="204" spans="1:6" s="428" customFormat="1">
      <c r="A204" s="592" t="s">
        <v>38</v>
      </c>
      <c r="B204" s="428">
        <v>16</v>
      </c>
      <c r="C204" s="428">
        <v>22</v>
      </c>
      <c r="D204" s="428">
        <v>15.875</v>
      </c>
      <c r="E204" s="428">
        <v>0.25</v>
      </c>
      <c r="F204" s="592"/>
    </row>
    <row r="205" spans="1:6">
      <c r="A205" s="592" t="s">
        <v>26</v>
      </c>
      <c r="B205" s="428">
        <v>15</v>
      </c>
      <c r="C205" s="428">
        <v>22</v>
      </c>
      <c r="D205" s="428">
        <v>14.875</v>
      </c>
      <c r="E205" s="428">
        <v>0.25</v>
      </c>
    </row>
    <row r="206" spans="1:6">
      <c r="A206" s="592" t="s">
        <v>20</v>
      </c>
      <c r="B206" s="428">
        <v>14</v>
      </c>
      <c r="C206" s="428">
        <v>22</v>
      </c>
      <c r="D206" s="428">
        <v>13.875</v>
      </c>
      <c r="E206" s="428">
        <v>0.25</v>
      </c>
    </row>
    <row r="207" spans="1:6">
      <c r="A207" s="592" t="s">
        <v>19</v>
      </c>
      <c r="B207" s="428">
        <v>13</v>
      </c>
      <c r="C207" s="428">
        <v>22</v>
      </c>
      <c r="D207" s="428">
        <v>12.875</v>
      </c>
      <c r="E207" s="428">
        <v>0.25</v>
      </c>
    </row>
    <row r="208" spans="1:6">
      <c r="A208" s="592" t="s">
        <v>35</v>
      </c>
      <c r="B208" s="428">
        <v>12</v>
      </c>
      <c r="C208" s="428">
        <v>22</v>
      </c>
      <c r="D208" s="428">
        <v>11.875</v>
      </c>
      <c r="E208" s="428">
        <v>0.25</v>
      </c>
    </row>
    <row r="209" spans="1:6">
      <c r="A209" s="592" t="s">
        <v>24</v>
      </c>
      <c r="B209" s="428">
        <v>11</v>
      </c>
      <c r="C209" s="428">
        <v>22</v>
      </c>
      <c r="D209" s="428">
        <v>10.875</v>
      </c>
      <c r="E209" s="428">
        <v>0.25</v>
      </c>
    </row>
    <row r="210" spans="1:6">
      <c r="A210" s="592" t="s">
        <v>22</v>
      </c>
      <c r="B210" s="428">
        <v>10</v>
      </c>
      <c r="C210" s="428">
        <v>22</v>
      </c>
      <c r="D210" s="428">
        <v>9.875</v>
      </c>
      <c r="E210" s="428">
        <v>0.25</v>
      </c>
    </row>
    <row r="211" spans="1:6">
      <c r="A211" s="592" t="s">
        <v>23</v>
      </c>
      <c r="B211" s="428">
        <v>9</v>
      </c>
      <c r="C211" s="428">
        <v>22</v>
      </c>
      <c r="D211" s="428">
        <v>8.875</v>
      </c>
      <c r="E211" s="428">
        <v>0.25</v>
      </c>
    </row>
    <row r="212" spans="1:6">
      <c r="A212" s="592" t="s">
        <v>29</v>
      </c>
      <c r="B212" s="428">
        <v>8</v>
      </c>
      <c r="C212" s="428">
        <v>22</v>
      </c>
      <c r="D212" s="428">
        <v>7.875</v>
      </c>
      <c r="E212" s="428">
        <v>0.25</v>
      </c>
    </row>
    <row r="213" spans="1:6">
      <c r="A213" s="592" t="s">
        <v>32</v>
      </c>
      <c r="B213" s="428">
        <v>7</v>
      </c>
      <c r="C213" s="428">
        <v>22</v>
      </c>
      <c r="D213" s="428">
        <v>6.875</v>
      </c>
      <c r="E213" s="428">
        <v>0.25</v>
      </c>
    </row>
    <row r="214" spans="1:6">
      <c r="A214" s="592" t="s">
        <v>37</v>
      </c>
      <c r="B214" s="428">
        <v>6</v>
      </c>
      <c r="C214" s="428">
        <v>22</v>
      </c>
      <c r="D214" s="428">
        <v>5.875</v>
      </c>
      <c r="E214" s="428">
        <v>0.25</v>
      </c>
    </row>
    <row r="215" spans="1:6">
      <c r="A215" s="592" t="s">
        <v>30</v>
      </c>
      <c r="B215" s="428">
        <v>5</v>
      </c>
      <c r="C215" s="428">
        <v>22</v>
      </c>
      <c r="D215" s="428">
        <v>4.875</v>
      </c>
      <c r="E215" s="428">
        <v>0.25</v>
      </c>
    </row>
    <row r="216" spans="1:6">
      <c r="A216" s="592" t="s">
        <v>28</v>
      </c>
      <c r="B216" s="428">
        <v>4</v>
      </c>
      <c r="C216" s="428">
        <v>22</v>
      </c>
      <c r="D216" s="428">
        <v>3.875</v>
      </c>
      <c r="E216" s="428">
        <v>0.25</v>
      </c>
    </row>
    <row r="217" spans="1:6">
      <c r="A217" s="592" t="s">
        <v>36</v>
      </c>
      <c r="B217" s="428">
        <v>3</v>
      </c>
      <c r="C217" s="428">
        <v>22</v>
      </c>
      <c r="D217" s="428">
        <v>2.875</v>
      </c>
      <c r="E217" s="428">
        <v>0.25</v>
      </c>
    </row>
    <row r="218" spans="1:6">
      <c r="A218" s="592" t="s">
        <v>25</v>
      </c>
      <c r="B218" s="428">
        <v>2</v>
      </c>
      <c r="C218" s="428">
        <v>22</v>
      </c>
      <c r="D218" s="428">
        <v>1.875</v>
      </c>
      <c r="E218" s="428">
        <v>0.25</v>
      </c>
    </row>
    <row r="219" spans="1:6">
      <c r="A219" s="592" t="s">
        <v>33</v>
      </c>
      <c r="B219" s="428">
        <v>1</v>
      </c>
      <c r="C219" s="428">
        <v>22</v>
      </c>
      <c r="D219" s="428">
        <v>0.875</v>
      </c>
      <c r="E219" s="428">
        <v>0.25</v>
      </c>
    </row>
    <row r="221" spans="1:6" ht="26">
      <c r="A221" s="499" t="s">
        <v>18</v>
      </c>
      <c r="B221" s="428">
        <v>21</v>
      </c>
      <c r="C221" s="428">
        <v>22</v>
      </c>
      <c r="D221" s="428">
        <v>20.875</v>
      </c>
      <c r="E221" s="428">
        <v>0.25</v>
      </c>
      <c r="F221" s="48">
        <v>10.4</v>
      </c>
    </row>
    <row r="222" spans="1:6">
      <c r="A222" s="499" t="s">
        <v>19</v>
      </c>
      <c r="B222" s="428">
        <v>20</v>
      </c>
      <c r="C222" s="428">
        <v>22</v>
      </c>
      <c r="D222" s="428">
        <v>19.875</v>
      </c>
      <c r="E222" s="428">
        <v>0.25</v>
      </c>
      <c r="F222" s="48"/>
    </row>
    <row r="223" spans="1:6" s="76" customFormat="1">
      <c r="A223" s="499" t="s">
        <v>20</v>
      </c>
      <c r="B223" s="428">
        <v>19</v>
      </c>
      <c r="C223" s="428">
        <v>22</v>
      </c>
      <c r="D223" s="428">
        <v>18.875</v>
      </c>
      <c r="E223" s="428">
        <v>0.25</v>
      </c>
      <c r="F223" s="48"/>
    </row>
    <row r="224" spans="1:6">
      <c r="A224" s="499" t="s">
        <v>29</v>
      </c>
      <c r="B224" s="428">
        <v>18</v>
      </c>
      <c r="C224" s="428">
        <v>22</v>
      </c>
      <c r="D224" s="428">
        <v>17.875</v>
      </c>
      <c r="E224" s="428">
        <v>0.25</v>
      </c>
      <c r="F224" s="48"/>
    </row>
    <row r="225" spans="1:6" ht="26">
      <c r="A225" s="499" t="s">
        <v>22</v>
      </c>
      <c r="B225" s="428">
        <v>17</v>
      </c>
      <c r="C225" s="428">
        <v>22</v>
      </c>
      <c r="D225" s="428">
        <v>16.875</v>
      </c>
      <c r="E225" s="428">
        <v>0.25</v>
      </c>
      <c r="F225" s="48"/>
    </row>
    <row r="226" spans="1:6">
      <c r="A226" s="499" t="s">
        <v>25</v>
      </c>
      <c r="B226" s="428">
        <v>16</v>
      </c>
      <c r="C226" s="428">
        <v>22</v>
      </c>
      <c r="D226" s="428">
        <v>15.875</v>
      </c>
      <c r="E226" s="428">
        <v>0.25</v>
      </c>
      <c r="F226" s="48"/>
    </row>
    <row r="227" spans="1:6" ht="26">
      <c r="A227" s="499" t="s">
        <v>24</v>
      </c>
      <c r="B227" s="428">
        <v>15</v>
      </c>
      <c r="C227" s="428">
        <v>22</v>
      </c>
      <c r="D227" s="428">
        <v>14.875</v>
      </c>
      <c r="E227" s="428">
        <v>0.25</v>
      </c>
      <c r="F227" s="48"/>
    </row>
    <row r="228" spans="1:6">
      <c r="A228" s="190" t="s">
        <v>27</v>
      </c>
      <c r="B228" s="428">
        <v>14</v>
      </c>
      <c r="C228" s="428">
        <v>22</v>
      </c>
      <c r="D228" s="428">
        <v>13.875</v>
      </c>
      <c r="E228" s="428">
        <v>0.25</v>
      </c>
      <c r="F228" s="191"/>
    </row>
    <row r="229" spans="1:6">
      <c r="A229" s="499" t="s">
        <v>23</v>
      </c>
      <c r="B229" s="428">
        <v>13</v>
      </c>
      <c r="C229" s="428">
        <v>22</v>
      </c>
      <c r="D229" s="428">
        <v>12.875</v>
      </c>
      <c r="E229" s="428">
        <v>0.25</v>
      </c>
      <c r="F229" s="48"/>
    </row>
    <row r="230" spans="1:6" ht="26">
      <c r="A230" s="499" t="s">
        <v>40</v>
      </c>
      <c r="B230" s="428">
        <v>12</v>
      </c>
      <c r="C230" s="428">
        <v>22</v>
      </c>
      <c r="D230" s="428">
        <v>11.875</v>
      </c>
      <c r="E230" s="428">
        <v>0.25</v>
      </c>
      <c r="F230" s="48"/>
    </row>
    <row r="231" spans="1:6">
      <c r="A231" s="499" t="s">
        <v>21</v>
      </c>
      <c r="B231" s="428">
        <v>11</v>
      </c>
      <c r="C231" s="428">
        <v>22</v>
      </c>
      <c r="D231" s="428">
        <v>10.875</v>
      </c>
      <c r="E231" s="428">
        <v>0.25</v>
      </c>
      <c r="F231" s="48"/>
    </row>
    <row r="232" spans="1:6">
      <c r="A232" s="499" t="s">
        <v>30</v>
      </c>
      <c r="B232" s="428">
        <v>10</v>
      </c>
      <c r="C232" s="428">
        <v>22</v>
      </c>
      <c r="D232" s="428">
        <v>9.875</v>
      </c>
      <c r="E232" s="428">
        <v>0.25</v>
      </c>
      <c r="F232" s="48"/>
    </row>
    <row r="233" spans="1:6">
      <c r="A233" s="499" t="s">
        <v>41</v>
      </c>
      <c r="B233" s="428">
        <v>9</v>
      </c>
      <c r="C233" s="428">
        <v>22</v>
      </c>
      <c r="D233" s="428">
        <v>8.875</v>
      </c>
      <c r="E233" s="428">
        <v>0.25</v>
      </c>
      <c r="F233" s="48"/>
    </row>
    <row r="234" spans="1:6">
      <c r="A234" s="499" t="s">
        <v>28</v>
      </c>
      <c r="B234" s="428">
        <v>8</v>
      </c>
      <c r="C234" s="428">
        <v>22</v>
      </c>
      <c r="D234" s="428">
        <v>7.875</v>
      </c>
      <c r="E234" s="428">
        <v>0.25</v>
      </c>
      <c r="F234" s="48"/>
    </row>
    <row r="235" spans="1:6">
      <c r="A235" s="499" t="s">
        <v>39</v>
      </c>
      <c r="B235" s="428">
        <v>7</v>
      </c>
      <c r="C235" s="428">
        <v>22</v>
      </c>
      <c r="D235" s="428">
        <v>6.875</v>
      </c>
      <c r="E235" s="428">
        <v>0.25</v>
      </c>
      <c r="F235" s="48"/>
    </row>
    <row r="236" spans="1:6">
      <c r="A236" s="499" t="s">
        <v>34</v>
      </c>
      <c r="B236" s="428">
        <v>6</v>
      </c>
      <c r="C236" s="428">
        <v>22</v>
      </c>
      <c r="D236" s="428">
        <v>5.875</v>
      </c>
      <c r="E236" s="428">
        <v>0.25</v>
      </c>
      <c r="F236" s="48"/>
    </row>
    <row r="237" spans="1:6">
      <c r="A237" s="499" t="s">
        <v>43</v>
      </c>
      <c r="B237" s="193">
        <v>5</v>
      </c>
      <c r="C237" s="428">
        <v>22</v>
      </c>
      <c r="D237" s="428">
        <v>4.875</v>
      </c>
      <c r="E237" s="428">
        <v>0.25</v>
      </c>
      <c r="F237" s="49"/>
    </row>
    <row r="238" spans="1:6">
      <c r="A238" s="499" t="s">
        <v>37</v>
      </c>
      <c r="B238" s="428">
        <v>4</v>
      </c>
      <c r="C238" s="428">
        <v>22</v>
      </c>
      <c r="D238" s="428">
        <v>3.875</v>
      </c>
      <c r="E238" s="428">
        <v>0.25</v>
      </c>
      <c r="F238" s="48"/>
    </row>
    <row r="239" spans="1:6" ht="26">
      <c r="A239" s="499" t="s">
        <v>44</v>
      </c>
      <c r="B239" s="428">
        <v>3</v>
      </c>
      <c r="C239" s="428">
        <v>22</v>
      </c>
      <c r="D239" s="428">
        <v>2.875</v>
      </c>
      <c r="E239" s="428">
        <v>0.25</v>
      </c>
      <c r="F239" s="48"/>
    </row>
    <row r="240" spans="1:6">
      <c r="A240" s="499" t="s">
        <v>35</v>
      </c>
      <c r="B240" s="428">
        <v>2</v>
      </c>
      <c r="C240" s="428">
        <v>22</v>
      </c>
      <c r="D240" s="428">
        <v>1.875</v>
      </c>
      <c r="E240" s="428">
        <v>0.25</v>
      </c>
      <c r="F240" s="48"/>
    </row>
    <row r="241" spans="1:6">
      <c r="A241" s="499" t="s">
        <v>42</v>
      </c>
      <c r="B241" s="428">
        <v>1</v>
      </c>
      <c r="C241" s="428">
        <v>22</v>
      </c>
      <c r="D241" s="428">
        <v>0.875</v>
      </c>
      <c r="E241" s="428">
        <v>0.25</v>
      </c>
      <c r="F241" s="48"/>
    </row>
    <row r="244" spans="1:6">
      <c r="A244" s="149" t="s">
        <v>285</v>
      </c>
      <c r="B244" s="76"/>
      <c r="C244" s="76"/>
      <c r="D244" s="76"/>
      <c r="E244" s="76"/>
      <c r="F244" s="76"/>
    </row>
    <row r="245" spans="1:6">
      <c r="A245" s="428"/>
      <c r="F245" s="428"/>
    </row>
    <row r="246" spans="1:6" ht="29">
      <c r="A246" s="428"/>
      <c r="B246" s="569" t="s">
        <v>13</v>
      </c>
      <c r="C246" s="569" t="s">
        <v>14</v>
      </c>
      <c r="D246" s="569" t="s">
        <v>15</v>
      </c>
      <c r="E246" s="569" t="s">
        <v>16</v>
      </c>
      <c r="F246" s="609" t="s">
        <v>17</v>
      </c>
    </row>
    <row r="247" spans="1:6">
      <c r="A247" s="592" t="s">
        <v>18</v>
      </c>
      <c r="B247" s="172">
        <v>21</v>
      </c>
      <c r="C247" s="428">
        <v>22</v>
      </c>
      <c r="D247" s="428">
        <f t="shared" ref="D247:D267" si="1">B247-E247/2</f>
        <v>20.875</v>
      </c>
      <c r="E247" s="428">
        <v>0.25</v>
      </c>
      <c r="F247" s="592">
        <v>1.1299999999999999</v>
      </c>
    </row>
    <row r="248" spans="1:6">
      <c r="A248" s="592" t="s">
        <v>21</v>
      </c>
      <c r="B248" s="172">
        <v>20</v>
      </c>
      <c r="C248" s="428">
        <v>22</v>
      </c>
      <c r="D248" s="428">
        <f t="shared" si="1"/>
        <v>19.875</v>
      </c>
      <c r="E248" s="428">
        <v>0.25</v>
      </c>
    </row>
    <row r="249" spans="1:6">
      <c r="A249" s="592" t="s">
        <v>34</v>
      </c>
      <c r="B249" s="172">
        <v>19</v>
      </c>
      <c r="C249" s="428">
        <v>22</v>
      </c>
      <c r="D249" s="428">
        <f t="shared" si="1"/>
        <v>18.875</v>
      </c>
      <c r="E249" s="428">
        <v>0.25</v>
      </c>
    </row>
    <row r="250" spans="1:6">
      <c r="A250" s="592" t="s">
        <v>31</v>
      </c>
      <c r="B250" s="172">
        <v>18</v>
      </c>
      <c r="C250" s="428">
        <v>22</v>
      </c>
      <c r="D250" s="428">
        <f t="shared" si="1"/>
        <v>17.875</v>
      </c>
      <c r="E250" s="428">
        <v>0.25</v>
      </c>
    </row>
    <row r="251" spans="1:6">
      <c r="A251" s="592" t="s">
        <v>27</v>
      </c>
      <c r="B251" s="172">
        <v>17</v>
      </c>
      <c r="C251" s="428">
        <v>22</v>
      </c>
      <c r="D251" s="428">
        <f t="shared" si="1"/>
        <v>16.875</v>
      </c>
      <c r="E251" s="428">
        <v>0.25</v>
      </c>
    </row>
    <row r="252" spans="1:6">
      <c r="A252" s="592" t="s">
        <v>20</v>
      </c>
      <c r="B252" s="172">
        <v>16</v>
      </c>
      <c r="C252" s="428">
        <v>22</v>
      </c>
      <c r="D252" s="428">
        <f t="shared" si="1"/>
        <v>15.875</v>
      </c>
      <c r="E252" s="428">
        <v>0.25</v>
      </c>
    </row>
    <row r="253" spans="1:6">
      <c r="A253" s="592" t="s">
        <v>19</v>
      </c>
      <c r="B253" s="172">
        <v>15</v>
      </c>
      <c r="C253" s="428">
        <v>22</v>
      </c>
      <c r="D253" s="428">
        <f t="shared" si="1"/>
        <v>14.875</v>
      </c>
      <c r="E253" s="428">
        <v>0.25</v>
      </c>
    </row>
    <row r="254" spans="1:6">
      <c r="A254" s="592" t="s">
        <v>29</v>
      </c>
      <c r="B254" s="172">
        <v>14</v>
      </c>
      <c r="C254" s="428">
        <v>22</v>
      </c>
      <c r="D254" s="428">
        <f t="shared" si="1"/>
        <v>13.875</v>
      </c>
      <c r="E254" s="428">
        <v>0.25</v>
      </c>
    </row>
    <row r="255" spans="1:6">
      <c r="A255" s="592" t="s">
        <v>24</v>
      </c>
      <c r="B255" s="172">
        <v>13</v>
      </c>
      <c r="C255" s="428">
        <v>22</v>
      </c>
      <c r="D255" s="428">
        <f t="shared" si="1"/>
        <v>12.875</v>
      </c>
      <c r="E255" s="428">
        <v>0.25</v>
      </c>
    </row>
    <row r="256" spans="1:6">
      <c r="A256" s="592" t="s">
        <v>22</v>
      </c>
      <c r="B256" s="172">
        <v>12</v>
      </c>
      <c r="C256" s="428">
        <v>22</v>
      </c>
      <c r="D256" s="428">
        <f t="shared" si="1"/>
        <v>11.875</v>
      </c>
      <c r="E256" s="428">
        <v>0.25</v>
      </c>
    </row>
    <row r="257" spans="1:6">
      <c r="A257" s="592" t="s">
        <v>26</v>
      </c>
      <c r="B257" s="172">
        <v>11</v>
      </c>
      <c r="C257" s="428">
        <v>22</v>
      </c>
      <c r="D257" s="428">
        <f t="shared" si="1"/>
        <v>10.875</v>
      </c>
      <c r="E257" s="428">
        <v>0.25</v>
      </c>
    </row>
    <row r="258" spans="1:6">
      <c r="A258" s="592" t="s">
        <v>23</v>
      </c>
      <c r="B258" s="172">
        <v>10</v>
      </c>
      <c r="C258" s="428">
        <v>22</v>
      </c>
      <c r="D258" s="428">
        <f t="shared" si="1"/>
        <v>9.875</v>
      </c>
      <c r="E258" s="428">
        <v>0.25</v>
      </c>
    </row>
    <row r="259" spans="1:6">
      <c r="A259" s="592" t="s">
        <v>38</v>
      </c>
      <c r="B259" s="172">
        <v>9</v>
      </c>
      <c r="C259" s="428">
        <v>22</v>
      </c>
      <c r="D259" s="428">
        <f t="shared" si="1"/>
        <v>8.875</v>
      </c>
      <c r="E259" s="428">
        <v>0.25</v>
      </c>
    </row>
    <row r="260" spans="1:6">
      <c r="A260" s="592" t="s">
        <v>35</v>
      </c>
      <c r="B260" s="172">
        <v>8</v>
      </c>
      <c r="C260" s="428">
        <v>22</v>
      </c>
      <c r="D260" s="428">
        <f t="shared" si="1"/>
        <v>7.875</v>
      </c>
      <c r="E260" s="428">
        <v>0.25</v>
      </c>
    </row>
    <row r="261" spans="1:6">
      <c r="A261" s="592" t="s">
        <v>28</v>
      </c>
      <c r="B261" s="172">
        <v>7</v>
      </c>
      <c r="C261" s="428">
        <v>22</v>
      </c>
      <c r="D261" s="428">
        <f t="shared" si="1"/>
        <v>6.875</v>
      </c>
      <c r="E261" s="428">
        <v>0.25</v>
      </c>
    </row>
    <row r="262" spans="1:6">
      <c r="A262" s="592" t="s">
        <v>37</v>
      </c>
      <c r="B262" s="172">
        <v>6</v>
      </c>
      <c r="C262" s="428">
        <v>22</v>
      </c>
      <c r="D262" s="428">
        <f t="shared" si="1"/>
        <v>5.875</v>
      </c>
      <c r="E262" s="428">
        <v>0.25</v>
      </c>
    </row>
    <row r="263" spans="1:6">
      <c r="A263" s="592" t="s">
        <v>30</v>
      </c>
      <c r="B263" s="172">
        <v>5</v>
      </c>
      <c r="C263" s="428">
        <v>22</v>
      </c>
      <c r="D263" s="428">
        <f t="shared" si="1"/>
        <v>4.875</v>
      </c>
      <c r="E263" s="428">
        <v>0.25</v>
      </c>
    </row>
    <row r="264" spans="1:6">
      <c r="A264" s="592" t="s">
        <v>36</v>
      </c>
      <c r="B264" s="172">
        <v>4</v>
      </c>
      <c r="C264" s="428">
        <v>22</v>
      </c>
      <c r="D264" s="428">
        <f t="shared" si="1"/>
        <v>3.875</v>
      </c>
      <c r="E264" s="428">
        <v>0.25</v>
      </c>
    </row>
    <row r="265" spans="1:6">
      <c r="A265" s="592" t="s">
        <v>25</v>
      </c>
      <c r="B265" s="172">
        <v>3</v>
      </c>
      <c r="C265" s="428">
        <v>22</v>
      </c>
      <c r="D265" s="428">
        <f t="shared" si="1"/>
        <v>2.875</v>
      </c>
      <c r="E265" s="428">
        <v>0.25</v>
      </c>
    </row>
    <row r="266" spans="1:6">
      <c r="A266" s="592" t="s">
        <v>33</v>
      </c>
      <c r="B266" s="172">
        <v>2</v>
      </c>
      <c r="C266" s="428">
        <v>22</v>
      </c>
      <c r="D266" s="428">
        <f t="shared" si="1"/>
        <v>1.875</v>
      </c>
      <c r="E266" s="428">
        <v>0.25</v>
      </c>
    </row>
    <row r="267" spans="1:6">
      <c r="A267" s="592" t="s">
        <v>32</v>
      </c>
      <c r="B267" s="172">
        <v>1</v>
      </c>
      <c r="C267" s="428">
        <v>22</v>
      </c>
      <c r="D267" s="428">
        <f t="shared" si="1"/>
        <v>0.875</v>
      </c>
      <c r="E267" s="428">
        <v>0.25</v>
      </c>
    </row>
    <row r="268" spans="1:6">
      <c r="B268" s="172"/>
    </row>
    <row r="269" spans="1:6" ht="29">
      <c r="A269" s="532" t="s">
        <v>18</v>
      </c>
      <c r="B269" s="172">
        <v>21</v>
      </c>
      <c r="C269" s="428">
        <v>22</v>
      </c>
      <c r="D269" s="428">
        <f t="shared" ref="D269:D289" si="2">B269-E269/2</f>
        <v>20.875</v>
      </c>
      <c r="E269" s="428">
        <v>0.25</v>
      </c>
      <c r="F269" s="592">
        <v>11.1</v>
      </c>
    </row>
    <row r="270" spans="1:6">
      <c r="A270" s="532" t="s">
        <v>19</v>
      </c>
      <c r="B270" s="172">
        <v>20</v>
      </c>
      <c r="C270" s="428">
        <v>22</v>
      </c>
      <c r="D270" s="428">
        <f t="shared" si="2"/>
        <v>19.875</v>
      </c>
      <c r="E270" s="428">
        <v>0.25</v>
      </c>
    </row>
    <row r="271" spans="1:6">
      <c r="A271" s="532" t="s">
        <v>21</v>
      </c>
      <c r="B271" s="172">
        <v>19</v>
      </c>
      <c r="C271" s="428">
        <v>22</v>
      </c>
      <c r="D271" s="428">
        <f t="shared" si="2"/>
        <v>18.875</v>
      </c>
      <c r="E271" s="428">
        <v>0.25</v>
      </c>
    </row>
    <row r="272" spans="1:6">
      <c r="A272" s="532" t="s">
        <v>20</v>
      </c>
      <c r="B272" s="172">
        <v>18</v>
      </c>
      <c r="C272" s="428">
        <v>22</v>
      </c>
      <c r="D272" s="428">
        <f t="shared" si="2"/>
        <v>17.875</v>
      </c>
      <c r="E272" s="428">
        <v>0.25</v>
      </c>
    </row>
    <row r="273" spans="1:5">
      <c r="A273" s="532" t="s">
        <v>27</v>
      </c>
      <c r="B273" s="172">
        <v>17</v>
      </c>
      <c r="C273" s="428">
        <v>22</v>
      </c>
      <c r="D273" s="428">
        <f t="shared" si="2"/>
        <v>16.875</v>
      </c>
      <c r="E273" s="428">
        <v>0.25</v>
      </c>
    </row>
    <row r="274" spans="1:5">
      <c r="A274" s="532" t="s">
        <v>23</v>
      </c>
      <c r="B274" s="172">
        <v>16</v>
      </c>
      <c r="C274" s="428">
        <v>22</v>
      </c>
      <c r="D274" s="428">
        <f t="shared" si="2"/>
        <v>15.875</v>
      </c>
      <c r="E274" s="428">
        <v>0.25</v>
      </c>
    </row>
    <row r="275" spans="1:5">
      <c r="A275" s="532" t="s">
        <v>30</v>
      </c>
      <c r="B275" s="172">
        <v>15</v>
      </c>
      <c r="C275" s="428">
        <v>22</v>
      </c>
      <c r="D275" s="428">
        <f t="shared" si="2"/>
        <v>14.875</v>
      </c>
      <c r="E275" s="428">
        <v>0.25</v>
      </c>
    </row>
    <row r="276" spans="1:5" ht="29">
      <c r="A276" s="532" t="s">
        <v>26</v>
      </c>
      <c r="B276" s="172">
        <v>14</v>
      </c>
      <c r="C276" s="428">
        <v>22</v>
      </c>
      <c r="D276" s="428">
        <f t="shared" si="2"/>
        <v>13.875</v>
      </c>
      <c r="E276" s="428">
        <v>0.25</v>
      </c>
    </row>
    <row r="277" spans="1:5" ht="29">
      <c r="A277" s="532" t="s">
        <v>25</v>
      </c>
      <c r="B277" s="172">
        <v>13</v>
      </c>
      <c r="C277" s="428">
        <v>22</v>
      </c>
      <c r="D277" s="428">
        <f t="shared" si="2"/>
        <v>12.875</v>
      </c>
      <c r="E277" s="428">
        <v>0.25</v>
      </c>
    </row>
    <row r="278" spans="1:5" ht="29">
      <c r="A278" s="532" t="s">
        <v>24</v>
      </c>
      <c r="B278" s="172">
        <v>12</v>
      </c>
      <c r="C278" s="428">
        <v>22</v>
      </c>
      <c r="D278" s="428">
        <f t="shared" si="2"/>
        <v>11.875</v>
      </c>
      <c r="E278" s="428">
        <v>0.25</v>
      </c>
    </row>
    <row r="279" spans="1:5" ht="29">
      <c r="A279" s="532" t="s">
        <v>22</v>
      </c>
      <c r="B279" s="172">
        <v>11</v>
      </c>
      <c r="C279" s="428">
        <v>22</v>
      </c>
      <c r="D279" s="428">
        <f t="shared" si="2"/>
        <v>10.875</v>
      </c>
      <c r="E279" s="428">
        <v>0.25</v>
      </c>
    </row>
    <row r="280" spans="1:5" ht="29">
      <c r="A280" s="532" t="s">
        <v>31</v>
      </c>
      <c r="B280" s="172">
        <v>10</v>
      </c>
      <c r="C280" s="428">
        <v>22</v>
      </c>
      <c r="D280" s="428">
        <f t="shared" si="2"/>
        <v>9.875</v>
      </c>
      <c r="E280" s="428">
        <v>0.25</v>
      </c>
    </row>
    <row r="281" spans="1:5">
      <c r="A281" s="532" t="s">
        <v>35</v>
      </c>
      <c r="B281" s="172">
        <v>9</v>
      </c>
      <c r="C281" s="428">
        <v>22</v>
      </c>
      <c r="D281" s="428">
        <f t="shared" si="2"/>
        <v>8.875</v>
      </c>
      <c r="E281" s="428">
        <v>0.25</v>
      </c>
    </row>
    <row r="282" spans="1:5">
      <c r="A282" s="532" t="s">
        <v>28</v>
      </c>
      <c r="B282" s="172">
        <v>8</v>
      </c>
      <c r="C282" s="428">
        <v>22</v>
      </c>
      <c r="D282" s="428">
        <f t="shared" si="2"/>
        <v>7.875</v>
      </c>
      <c r="E282" s="428">
        <v>0.25</v>
      </c>
    </row>
    <row r="283" spans="1:5">
      <c r="A283" s="532" t="s">
        <v>34</v>
      </c>
      <c r="B283" s="172">
        <v>7</v>
      </c>
      <c r="C283" s="428">
        <v>22</v>
      </c>
      <c r="D283" s="428">
        <f t="shared" si="2"/>
        <v>6.875</v>
      </c>
      <c r="E283" s="428">
        <v>0.25</v>
      </c>
    </row>
    <row r="284" spans="1:5">
      <c r="A284" s="532" t="s">
        <v>36</v>
      </c>
      <c r="B284" s="172">
        <v>6</v>
      </c>
      <c r="C284" s="428">
        <v>22</v>
      </c>
      <c r="D284" s="428">
        <f t="shared" si="2"/>
        <v>5.875</v>
      </c>
      <c r="E284" s="428">
        <v>0.25</v>
      </c>
    </row>
    <row r="285" spans="1:5">
      <c r="A285" s="532" t="s">
        <v>37</v>
      </c>
      <c r="B285" s="172">
        <v>5</v>
      </c>
      <c r="C285" s="428">
        <v>22</v>
      </c>
      <c r="D285" s="428">
        <f t="shared" si="2"/>
        <v>4.875</v>
      </c>
      <c r="E285" s="428">
        <v>0.25</v>
      </c>
    </row>
    <row r="286" spans="1:5">
      <c r="A286" s="532" t="s">
        <v>29</v>
      </c>
      <c r="B286" s="172">
        <v>4</v>
      </c>
      <c r="C286" s="428">
        <v>22</v>
      </c>
      <c r="D286" s="428">
        <f t="shared" si="2"/>
        <v>3.875</v>
      </c>
      <c r="E286" s="428">
        <v>0.25</v>
      </c>
    </row>
    <row r="287" spans="1:5">
      <c r="A287" s="532" t="s">
        <v>32</v>
      </c>
      <c r="B287" s="172">
        <v>3</v>
      </c>
      <c r="C287" s="428">
        <v>22</v>
      </c>
      <c r="D287" s="428">
        <f t="shared" si="2"/>
        <v>2.875</v>
      </c>
      <c r="E287" s="428">
        <v>0.25</v>
      </c>
    </row>
    <row r="288" spans="1:5">
      <c r="A288" s="532" t="s">
        <v>33</v>
      </c>
      <c r="B288" s="172">
        <v>2</v>
      </c>
      <c r="C288" s="428">
        <v>22</v>
      </c>
      <c r="D288" s="428">
        <f t="shared" si="2"/>
        <v>1.875</v>
      </c>
      <c r="E288" s="428">
        <v>0.25</v>
      </c>
    </row>
    <row r="289" spans="1:6" ht="29">
      <c r="A289" s="532" t="s">
        <v>38</v>
      </c>
      <c r="B289" s="172">
        <v>1</v>
      </c>
      <c r="C289" s="428">
        <v>22</v>
      </c>
      <c r="D289" s="428">
        <f t="shared" si="2"/>
        <v>0.875</v>
      </c>
      <c r="E289" s="428">
        <v>0.25</v>
      </c>
    </row>
    <row r="290" spans="1:6">
      <c r="A290" s="532"/>
      <c r="B290" s="172"/>
    </row>
    <row r="291" spans="1:6">
      <c r="A291" s="532" t="s">
        <v>30</v>
      </c>
      <c r="B291" s="172">
        <v>21</v>
      </c>
      <c r="C291" s="428">
        <v>22</v>
      </c>
      <c r="D291" s="428">
        <f t="shared" ref="D291:D311" si="3">B291-E291/2</f>
        <v>20.875</v>
      </c>
      <c r="E291" s="428">
        <v>0.25</v>
      </c>
      <c r="F291" s="592">
        <v>11.3</v>
      </c>
    </row>
    <row r="292" spans="1:6" ht="29">
      <c r="A292" s="532" t="s">
        <v>18</v>
      </c>
      <c r="B292" s="172">
        <v>20</v>
      </c>
      <c r="C292" s="428">
        <v>22</v>
      </c>
      <c r="D292" s="428">
        <f t="shared" si="3"/>
        <v>19.875</v>
      </c>
      <c r="E292" s="428">
        <v>0.25</v>
      </c>
    </row>
    <row r="293" spans="1:6">
      <c r="A293" s="532" t="s">
        <v>20</v>
      </c>
      <c r="B293" s="172">
        <v>19</v>
      </c>
      <c r="C293" s="428">
        <v>22</v>
      </c>
      <c r="D293" s="428">
        <f t="shared" si="3"/>
        <v>18.875</v>
      </c>
      <c r="E293" s="428">
        <v>0.25</v>
      </c>
    </row>
    <row r="294" spans="1:6">
      <c r="A294" s="532" t="s">
        <v>28</v>
      </c>
      <c r="B294" s="172">
        <v>18</v>
      </c>
      <c r="C294" s="428">
        <v>22</v>
      </c>
      <c r="D294" s="428">
        <f t="shared" si="3"/>
        <v>17.875</v>
      </c>
      <c r="E294" s="428">
        <v>0.25</v>
      </c>
    </row>
    <row r="295" spans="1:6">
      <c r="A295" s="532" t="s">
        <v>27</v>
      </c>
      <c r="B295" s="172">
        <v>17</v>
      </c>
      <c r="C295" s="428">
        <v>22</v>
      </c>
      <c r="D295" s="428">
        <f t="shared" si="3"/>
        <v>16.875</v>
      </c>
      <c r="E295" s="428">
        <v>0.25</v>
      </c>
    </row>
    <row r="296" spans="1:6" ht="29">
      <c r="A296" s="532" t="s">
        <v>25</v>
      </c>
      <c r="B296" s="172">
        <v>16</v>
      </c>
      <c r="C296" s="428">
        <v>22</v>
      </c>
      <c r="D296" s="428">
        <f t="shared" si="3"/>
        <v>15.875</v>
      </c>
      <c r="E296" s="428">
        <v>0.25</v>
      </c>
    </row>
    <row r="297" spans="1:6">
      <c r="A297" s="532" t="s">
        <v>19</v>
      </c>
      <c r="B297" s="172">
        <v>15</v>
      </c>
      <c r="C297" s="428">
        <v>22</v>
      </c>
      <c r="D297" s="428">
        <f t="shared" si="3"/>
        <v>14.875</v>
      </c>
      <c r="E297" s="428">
        <v>0.25</v>
      </c>
    </row>
    <row r="298" spans="1:6">
      <c r="A298" s="532" t="s">
        <v>23</v>
      </c>
      <c r="B298" s="172">
        <v>14</v>
      </c>
      <c r="C298" s="428">
        <v>22</v>
      </c>
      <c r="D298" s="428">
        <f t="shared" si="3"/>
        <v>13.875</v>
      </c>
      <c r="E298" s="428">
        <v>0.25</v>
      </c>
    </row>
    <row r="299" spans="1:6">
      <c r="A299" s="532" t="s">
        <v>21</v>
      </c>
      <c r="B299" s="172">
        <v>13</v>
      </c>
      <c r="C299" s="428">
        <v>22</v>
      </c>
      <c r="D299" s="428">
        <f t="shared" si="3"/>
        <v>12.875</v>
      </c>
      <c r="E299" s="428">
        <v>0.25</v>
      </c>
    </row>
    <row r="300" spans="1:6" ht="29">
      <c r="A300" s="532" t="s">
        <v>26</v>
      </c>
      <c r="B300" s="172">
        <v>12</v>
      </c>
      <c r="C300" s="428">
        <v>22</v>
      </c>
      <c r="D300" s="428">
        <f t="shared" si="3"/>
        <v>11.875</v>
      </c>
      <c r="E300" s="428">
        <v>0.25</v>
      </c>
    </row>
    <row r="301" spans="1:6">
      <c r="A301" s="532" t="s">
        <v>36</v>
      </c>
      <c r="B301" s="172">
        <v>11</v>
      </c>
      <c r="C301" s="428">
        <v>22</v>
      </c>
      <c r="D301" s="428">
        <f t="shared" si="3"/>
        <v>10.875</v>
      </c>
      <c r="E301" s="428">
        <v>0.25</v>
      </c>
    </row>
    <row r="302" spans="1:6" ht="29">
      <c r="A302" s="532" t="s">
        <v>22</v>
      </c>
      <c r="B302" s="172">
        <v>10</v>
      </c>
      <c r="C302" s="428">
        <v>22</v>
      </c>
      <c r="D302" s="428">
        <f t="shared" si="3"/>
        <v>9.875</v>
      </c>
      <c r="E302" s="428">
        <v>0.25</v>
      </c>
    </row>
    <row r="303" spans="1:6">
      <c r="A303" s="532" t="s">
        <v>33</v>
      </c>
      <c r="B303" s="172">
        <v>9</v>
      </c>
      <c r="C303" s="428">
        <v>22</v>
      </c>
      <c r="D303" s="428">
        <f t="shared" si="3"/>
        <v>8.875</v>
      </c>
      <c r="E303" s="428">
        <v>0.25</v>
      </c>
    </row>
    <row r="304" spans="1:6" ht="29">
      <c r="A304" s="532" t="s">
        <v>24</v>
      </c>
      <c r="B304" s="172">
        <v>8</v>
      </c>
      <c r="C304" s="428">
        <v>22</v>
      </c>
      <c r="D304" s="428">
        <f t="shared" si="3"/>
        <v>7.875</v>
      </c>
      <c r="E304" s="428">
        <v>0.25</v>
      </c>
    </row>
    <row r="305" spans="1:6">
      <c r="A305" s="532" t="s">
        <v>35</v>
      </c>
      <c r="B305" s="172">
        <v>7</v>
      </c>
      <c r="C305" s="428">
        <v>22</v>
      </c>
      <c r="D305" s="428">
        <f t="shared" si="3"/>
        <v>6.875</v>
      </c>
      <c r="E305" s="428">
        <v>0.25</v>
      </c>
    </row>
    <row r="306" spans="1:6">
      <c r="A306" s="532" t="s">
        <v>29</v>
      </c>
      <c r="B306" s="172">
        <v>6</v>
      </c>
      <c r="C306" s="428">
        <v>22</v>
      </c>
      <c r="D306" s="428">
        <f t="shared" si="3"/>
        <v>5.875</v>
      </c>
      <c r="E306" s="428">
        <v>0.25</v>
      </c>
    </row>
    <row r="307" spans="1:6">
      <c r="A307" s="532" t="s">
        <v>37</v>
      </c>
      <c r="B307" s="172">
        <v>5</v>
      </c>
      <c r="C307" s="428">
        <v>22</v>
      </c>
      <c r="D307" s="428">
        <f t="shared" si="3"/>
        <v>4.875</v>
      </c>
      <c r="E307" s="428">
        <v>0.25</v>
      </c>
    </row>
    <row r="308" spans="1:6" ht="29">
      <c r="A308" s="532" t="s">
        <v>38</v>
      </c>
      <c r="B308" s="172">
        <v>4</v>
      </c>
      <c r="C308" s="428">
        <v>22</v>
      </c>
      <c r="D308" s="428">
        <f t="shared" si="3"/>
        <v>3.875</v>
      </c>
      <c r="E308" s="428">
        <v>0.25</v>
      </c>
    </row>
    <row r="309" spans="1:6">
      <c r="A309" s="532" t="s">
        <v>34</v>
      </c>
      <c r="B309" s="172">
        <v>3</v>
      </c>
      <c r="C309" s="428">
        <v>22</v>
      </c>
      <c r="D309" s="428">
        <f t="shared" si="3"/>
        <v>2.875</v>
      </c>
      <c r="E309" s="428">
        <v>0.25</v>
      </c>
    </row>
    <row r="310" spans="1:6">
      <c r="A310" s="532" t="s">
        <v>32</v>
      </c>
      <c r="B310" s="172">
        <v>2</v>
      </c>
      <c r="C310" s="428">
        <v>22</v>
      </c>
      <c r="D310" s="428">
        <f t="shared" si="3"/>
        <v>1.875</v>
      </c>
      <c r="E310" s="428">
        <v>0.25</v>
      </c>
    </row>
    <row r="311" spans="1:6" ht="29">
      <c r="A311" s="532" t="s">
        <v>31</v>
      </c>
      <c r="B311" s="172">
        <v>1</v>
      </c>
      <c r="C311" s="428">
        <v>22</v>
      </c>
      <c r="D311" s="428">
        <f t="shared" si="3"/>
        <v>0.875</v>
      </c>
      <c r="E311" s="428">
        <v>0.25</v>
      </c>
    </row>
    <row r="312" spans="1:6">
      <c r="A312" s="532"/>
      <c r="B312" s="172"/>
    </row>
    <row r="313" spans="1:6" ht="26">
      <c r="A313" s="571" t="s">
        <v>18</v>
      </c>
      <c r="B313" s="172">
        <v>21</v>
      </c>
      <c r="C313" s="428">
        <v>22</v>
      </c>
      <c r="D313" s="428">
        <f t="shared" ref="D313:D333" si="4">B313-E313/2</f>
        <v>20.875</v>
      </c>
      <c r="E313" s="428">
        <v>0.25</v>
      </c>
      <c r="F313" s="592">
        <v>12.1</v>
      </c>
    </row>
    <row r="314" spans="1:6">
      <c r="A314" s="571" t="s">
        <v>34</v>
      </c>
      <c r="B314" s="172">
        <v>20</v>
      </c>
      <c r="C314" s="428">
        <v>22</v>
      </c>
      <c r="D314" s="428">
        <f t="shared" si="4"/>
        <v>19.875</v>
      </c>
      <c r="E314" s="428">
        <v>0.25</v>
      </c>
    </row>
    <row r="315" spans="1:6">
      <c r="A315" s="571" t="s">
        <v>21</v>
      </c>
      <c r="B315" s="172">
        <v>19</v>
      </c>
      <c r="C315" s="428">
        <v>22</v>
      </c>
      <c r="D315" s="428">
        <f t="shared" si="4"/>
        <v>18.875</v>
      </c>
      <c r="E315" s="428">
        <v>0.25</v>
      </c>
    </row>
    <row r="316" spans="1:6">
      <c r="A316" s="571" t="s">
        <v>27</v>
      </c>
      <c r="B316" s="172">
        <v>18</v>
      </c>
      <c r="C316" s="428">
        <v>22</v>
      </c>
      <c r="D316" s="428">
        <f t="shared" si="4"/>
        <v>17.875</v>
      </c>
      <c r="E316" s="428">
        <v>0.25</v>
      </c>
    </row>
    <row r="317" spans="1:6">
      <c r="A317" s="571" t="s">
        <v>31</v>
      </c>
      <c r="B317" s="172">
        <v>17</v>
      </c>
      <c r="C317" s="428">
        <v>22</v>
      </c>
      <c r="D317" s="428">
        <f t="shared" si="4"/>
        <v>16.875</v>
      </c>
      <c r="E317" s="428">
        <v>0.25</v>
      </c>
    </row>
    <row r="318" spans="1:6">
      <c r="A318" s="571" t="s">
        <v>19</v>
      </c>
      <c r="B318" s="172">
        <v>16</v>
      </c>
      <c r="C318" s="428">
        <v>22</v>
      </c>
      <c r="D318" s="428">
        <f t="shared" si="4"/>
        <v>15.875</v>
      </c>
      <c r="E318" s="428">
        <v>0.25</v>
      </c>
    </row>
    <row r="319" spans="1:6">
      <c r="A319" s="571" t="s">
        <v>20</v>
      </c>
      <c r="B319" s="172">
        <v>15</v>
      </c>
      <c r="C319" s="428">
        <v>22</v>
      </c>
      <c r="D319" s="428">
        <f t="shared" si="4"/>
        <v>14.875</v>
      </c>
      <c r="E319" s="428">
        <v>0.25</v>
      </c>
    </row>
    <row r="320" spans="1:6">
      <c r="A320" s="571" t="s">
        <v>29</v>
      </c>
      <c r="B320" s="172">
        <v>14</v>
      </c>
      <c r="C320" s="428">
        <v>22</v>
      </c>
      <c r="D320" s="428">
        <f t="shared" si="4"/>
        <v>13.875</v>
      </c>
      <c r="E320" s="428">
        <v>0.25</v>
      </c>
    </row>
    <row r="321" spans="1:6" ht="26">
      <c r="A321" s="571" t="s">
        <v>26</v>
      </c>
      <c r="B321" s="172">
        <v>13</v>
      </c>
      <c r="C321" s="428">
        <v>22</v>
      </c>
      <c r="D321" s="428">
        <f t="shared" si="4"/>
        <v>12.875</v>
      </c>
      <c r="E321" s="428">
        <v>0.25</v>
      </c>
    </row>
    <row r="322" spans="1:6">
      <c r="A322" s="571" t="s">
        <v>37</v>
      </c>
      <c r="B322" s="172">
        <v>12</v>
      </c>
      <c r="C322" s="428">
        <v>22</v>
      </c>
      <c r="D322" s="428">
        <f t="shared" si="4"/>
        <v>11.875</v>
      </c>
      <c r="E322" s="428">
        <v>0.25</v>
      </c>
    </row>
    <row r="323" spans="1:6" ht="26">
      <c r="A323" s="571" t="s">
        <v>38</v>
      </c>
      <c r="B323" s="172">
        <v>11</v>
      </c>
      <c r="C323" s="428">
        <v>22</v>
      </c>
      <c r="D323" s="428">
        <f t="shared" si="4"/>
        <v>10.875</v>
      </c>
      <c r="E323" s="428">
        <v>0.25</v>
      </c>
    </row>
    <row r="324" spans="1:6">
      <c r="A324" s="571" t="s">
        <v>36</v>
      </c>
      <c r="B324" s="172">
        <v>10</v>
      </c>
      <c r="C324" s="428">
        <v>22</v>
      </c>
      <c r="D324" s="428">
        <f t="shared" si="4"/>
        <v>9.875</v>
      </c>
      <c r="E324" s="428">
        <v>0.25</v>
      </c>
    </row>
    <row r="325" spans="1:6">
      <c r="A325" s="571" t="s">
        <v>28</v>
      </c>
      <c r="B325" s="172">
        <v>9</v>
      </c>
      <c r="C325" s="428">
        <v>22</v>
      </c>
      <c r="D325" s="428">
        <f t="shared" si="4"/>
        <v>8.875</v>
      </c>
      <c r="E325" s="428">
        <v>0.25</v>
      </c>
    </row>
    <row r="326" spans="1:6">
      <c r="A326" s="615" t="s">
        <v>35</v>
      </c>
      <c r="B326" s="172">
        <v>8</v>
      </c>
      <c r="C326" s="428">
        <v>22</v>
      </c>
      <c r="D326" s="428">
        <f t="shared" si="4"/>
        <v>7.875</v>
      </c>
      <c r="E326" s="428">
        <v>0.25</v>
      </c>
    </row>
    <row r="327" spans="1:6">
      <c r="A327" s="571" t="s">
        <v>23</v>
      </c>
      <c r="B327" s="172">
        <v>7</v>
      </c>
      <c r="C327" s="428">
        <v>22</v>
      </c>
      <c r="D327" s="428">
        <f t="shared" si="4"/>
        <v>6.875</v>
      </c>
      <c r="E327" s="428">
        <v>0.25</v>
      </c>
    </row>
    <row r="328" spans="1:6" ht="26">
      <c r="A328" s="571" t="s">
        <v>24</v>
      </c>
      <c r="B328" s="172">
        <v>6</v>
      </c>
      <c r="C328" s="428">
        <v>22</v>
      </c>
      <c r="D328" s="428">
        <f t="shared" si="4"/>
        <v>5.875</v>
      </c>
      <c r="E328" s="428">
        <v>0.25</v>
      </c>
    </row>
    <row r="329" spans="1:6" ht="26">
      <c r="A329" s="571" t="s">
        <v>22</v>
      </c>
      <c r="B329" s="172">
        <v>5</v>
      </c>
      <c r="C329" s="428">
        <v>22</v>
      </c>
      <c r="D329" s="428">
        <f t="shared" si="4"/>
        <v>4.875</v>
      </c>
      <c r="E329" s="428">
        <v>0.25</v>
      </c>
    </row>
    <row r="330" spans="1:6">
      <c r="A330" s="571" t="s">
        <v>25</v>
      </c>
      <c r="B330" s="172">
        <v>4</v>
      </c>
      <c r="C330" s="428">
        <v>22</v>
      </c>
      <c r="D330" s="428">
        <f t="shared" si="4"/>
        <v>3.875</v>
      </c>
      <c r="E330" s="428">
        <v>0.25</v>
      </c>
    </row>
    <row r="331" spans="1:6">
      <c r="A331" s="571" t="s">
        <v>30</v>
      </c>
      <c r="B331" s="172">
        <v>3</v>
      </c>
      <c r="C331" s="428">
        <v>22</v>
      </c>
      <c r="D331" s="428">
        <f t="shared" si="4"/>
        <v>2.875</v>
      </c>
      <c r="E331" s="428">
        <v>0.25</v>
      </c>
    </row>
    <row r="332" spans="1:6">
      <c r="A332" s="571" t="s">
        <v>33</v>
      </c>
      <c r="B332" s="172">
        <v>2</v>
      </c>
      <c r="C332" s="428">
        <v>22</v>
      </c>
      <c r="D332" s="428">
        <f t="shared" si="4"/>
        <v>1.875</v>
      </c>
      <c r="E332" s="428">
        <v>0.25</v>
      </c>
    </row>
    <row r="333" spans="1:6">
      <c r="A333" s="571" t="s">
        <v>32</v>
      </c>
      <c r="B333" s="172">
        <v>1</v>
      </c>
      <c r="C333" s="428">
        <v>22</v>
      </c>
      <c r="D333" s="428">
        <f t="shared" si="4"/>
        <v>0.875</v>
      </c>
      <c r="E333" s="428">
        <v>0.25</v>
      </c>
    </row>
    <row r="334" spans="1:6">
      <c r="A334" s="532"/>
      <c r="B334" s="172"/>
    </row>
    <row r="336" spans="1:6" ht="29">
      <c r="A336" s="532" t="s">
        <v>18</v>
      </c>
      <c r="B336" s="172">
        <v>21</v>
      </c>
      <c r="C336" s="428">
        <v>22</v>
      </c>
      <c r="D336" s="428">
        <f t="shared" ref="D336:D356" si="5">B336-E336/2</f>
        <v>20.875</v>
      </c>
      <c r="E336" s="428">
        <v>0.25</v>
      </c>
      <c r="F336" s="592">
        <v>13.1</v>
      </c>
    </row>
    <row r="337" spans="1:5">
      <c r="A337" s="532" t="s">
        <v>27</v>
      </c>
      <c r="B337" s="172">
        <v>20</v>
      </c>
      <c r="C337" s="428">
        <v>22</v>
      </c>
      <c r="D337" s="428">
        <f t="shared" si="5"/>
        <v>19.875</v>
      </c>
      <c r="E337" s="428">
        <v>0.25</v>
      </c>
    </row>
    <row r="338" spans="1:5">
      <c r="A338" s="532" t="s">
        <v>29</v>
      </c>
      <c r="B338" s="172">
        <v>19</v>
      </c>
      <c r="C338" s="428">
        <v>22</v>
      </c>
      <c r="D338" s="428">
        <f t="shared" si="5"/>
        <v>18.875</v>
      </c>
      <c r="E338" s="428">
        <v>0.25</v>
      </c>
    </row>
    <row r="339" spans="1:5" ht="29">
      <c r="A339" s="532" t="s">
        <v>38</v>
      </c>
      <c r="B339" s="172">
        <v>18</v>
      </c>
      <c r="C339" s="428">
        <v>22</v>
      </c>
      <c r="D339" s="428">
        <f t="shared" si="5"/>
        <v>17.875</v>
      </c>
      <c r="E339" s="428">
        <v>0.25</v>
      </c>
    </row>
    <row r="340" spans="1:5" ht="29">
      <c r="A340" s="532" t="s">
        <v>24</v>
      </c>
      <c r="B340" s="172">
        <v>17</v>
      </c>
      <c r="C340" s="428">
        <v>22</v>
      </c>
      <c r="D340" s="428">
        <f t="shared" si="5"/>
        <v>16.875</v>
      </c>
      <c r="E340" s="428">
        <v>0.25</v>
      </c>
    </row>
    <row r="341" spans="1:5">
      <c r="A341" s="532" t="s">
        <v>37</v>
      </c>
      <c r="B341" s="172">
        <v>16</v>
      </c>
      <c r="C341" s="428">
        <v>22</v>
      </c>
      <c r="D341" s="428">
        <f t="shared" si="5"/>
        <v>15.875</v>
      </c>
      <c r="E341" s="428">
        <v>0.25</v>
      </c>
    </row>
    <row r="342" spans="1:5">
      <c r="A342" s="532" t="s">
        <v>20</v>
      </c>
      <c r="B342" s="172">
        <v>15</v>
      </c>
      <c r="C342" s="428">
        <v>22</v>
      </c>
      <c r="D342" s="428">
        <f t="shared" si="5"/>
        <v>14.875</v>
      </c>
      <c r="E342" s="428">
        <v>0.25</v>
      </c>
    </row>
    <row r="343" spans="1:5">
      <c r="A343" s="532" t="s">
        <v>19</v>
      </c>
      <c r="B343" s="172">
        <v>14</v>
      </c>
      <c r="C343" s="428">
        <v>22</v>
      </c>
      <c r="D343" s="428">
        <f t="shared" si="5"/>
        <v>13.875</v>
      </c>
      <c r="E343" s="428">
        <v>0.25</v>
      </c>
    </row>
    <row r="344" spans="1:5">
      <c r="A344" s="532" t="s">
        <v>30</v>
      </c>
      <c r="B344" s="172">
        <v>13</v>
      </c>
      <c r="C344" s="428">
        <v>22</v>
      </c>
      <c r="D344" s="428">
        <f t="shared" si="5"/>
        <v>12.875</v>
      </c>
      <c r="E344" s="428">
        <v>0.25</v>
      </c>
    </row>
    <row r="345" spans="1:5">
      <c r="A345" s="532" t="s">
        <v>35</v>
      </c>
      <c r="B345" s="172">
        <v>12</v>
      </c>
      <c r="C345" s="428">
        <v>22</v>
      </c>
      <c r="D345" s="428">
        <f t="shared" si="5"/>
        <v>11.875</v>
      </c>
      <c r="E345" s="428">
        <v>0.25</v>
      </c>
    </row>
    <row r="346" spans="1:5" ht="29">
      <c r="A346" s="532" t="s">
        <v>26</v>
      </c>
      <c r="B346" s="172">
        <v>11</v>
      </c>
      <c r="C346" s="428">
        <v>22</v>
      </c>
      <c r="D346" s="428">
        <f t="shared" si="5"/>
        <v>10.875</v>
      </c>
      <c r="E346" s="428">
        <v>0.25</v>
      </c>
    </row>
    <row r="347" spans="1:5">
      <c r="A347" s="532" t="s">
        <v>36</v>
      </c>
      <c r="B347" s="172">
        <v>10</v>
      </c>
      <c r="C347" s="428">
        <v>22</v>
      </c>
      <c r="D347" s="428">
        <f t="shared" si="5"/>
        <v>9.875</v>
      </c>
      <c r="E347" s="428">
        <v>0.25</v>
      </c>
    </row>
    <row r="348" spans="1:5">
      <c r="A348" s="532" t="s">
        <v>28</v>
      </c>
      <c r="B348" s="172">
        <v>9</v>
      </c>
      <c r="C348" s="428">
        <v>22</v>
      </c>
      <c r="D348" s="428">
        <f t="shared" si="5"/>
        <v>8.875</v>
      </c>
      <c r="E348" s="428">
        <v>0.25</v>
      </c>
    </row>
    <row r="349" spans="1:5" ht="29">
      <c r="A349" s="532" t="s">
        <v>25</v>
      </c>
      <c r="B349" s="172">
        <v>8</v>
      </c>
      <c r="C349" s="428">
        <v>22</v>
      </c>
      <c r="D349" s="428">
        <f t="shared" si="5"/>
        <v>7.875</v>
      </c>
      <c r="E349" s="428">
        <v>0.25</v>
      </c>
    </row>
    <row r="350" spans="1:5" ht="29">
      <c r="A350" s="532" t="s">
        <v>22</v>
      </c>
      <c r="B350" s="172">
        <v>7</v>
      </c>
      <c r="C350" s="428">
        <v>22</v>
      </c>
      <c r="D350" s="428">
        <f t="shared" si="5"/>
        <v>6.875</v>
      </c>
      <c r="E350" s="428">
        <v>0.25</v>
      </c>
    </row>
    <row r="351" spans="1:5">
      <c r="A351" s="532" t="s">
        <v>23</v>
      </c>
      <c r="B351" s="172">
        <v>6</v>
      </c>
      <c r="C351" s="428">
        <v>22</v>
      </c>
      <c r="D351" s="428">
        <f t="shared" si="5"/>
        <v>5.875</v>
      </c>
      <c r="E351" s="428">
        <v>0.25</v>
      </c>
    </row>
    <row r="352" spans="1:5">
      <c r="A352" s="532" t="s">
        <v>32</v>
      </c>
      <c r="B352" s="172">
        <v>5</v>
      </c>
      <c r="C352" s="428">
        <v>22</v>
      </c>
      <c r="D352" s="428">
        <f t="shared" si="5"/>
        <v>4.875</v>
      </c>
      <c r="E352" s="428">
        <v>0.25</v>
      </c>
    </row>
    <row r="353" spans="1:6">
      <c r="A353" s="532" t="s">
        <v>33</v>
      </c>
      <c r="B353" s="172">
        <v>4</v>
      </c>
      <c r="C353" s="428">
        <v>22</v>
      </c>
      <c r="D353" s="428">
        <f t="shared" si="5"/>
        <v>3.875</v>
      </c>
      <c r="E353" s="428">
        <v>0.25</v>
      </c>
    </row>
    <row r="354" spans="1:6">
      <c r="A354" s="532" t="s">
        <v>21</v>
      </c>
      <c r="B354" s="172">
        <v>3</v>
      </c>
      <c r="C354" s="428">
        <v>22</v>
      </c>
      <c r="D354" s="428">
        <f t="shared" si="5"/>
        <v>2.875</v>
      </c>
      <c r="E354" s="428">
        <v>0.25</v>
      </c>
    </row>
    <row r="355" spans="1:6" ht="29">
      <c r="A355" s="532" t="s">
        <v>31</v>
      </c>
      <c r="B355" s="172">
        <v>2</v>
      </c>
      <c r="C355" s="428">
        <v>22</v>
      </c>
      <c r="D355" s="428">
        <f t="shared" si="5"/>
        <v>1.875</v>
      </c>
      <c r="E355" s="428">
        <v>0.25</v>
      </c>
    </row>
    <row r="356" spans="1:6">
      <c r="A356" s="532" t="s">
        <v>34</v>
      </c>
      <c r="B356" s="172">
        <v>1</v>
      </c>
      <c r="C356" s="428">
        <v>22</v>
      </c>
      <c r="D356" s="428">
        <f t="shared" si="5"/>
        <v>0.875</v>
      </c>
      <c r="E356" s="428">
        <v>0.25</v>
      </c>
    </row>
    <row r="358" spans="1:6" ht="29">
      <c r="A358" s="532" t="s">
        <v>18</v>
      </c>
      <c r="B358" s="172">
        <v>21</v>
      </c>
      <c r="C358" s="428">
        <v>22</v>
      </c>
      <c r="D358" s="428">
        <f t="shared" ref="D358:D378" si="6">B358-E358/2</f>
        <v>20.875</v>
      </c>
      <c r="E358" s="428">
        <v>0.25</v>
      </c>
      <c r="F358" s="592">
        <v>14.2</v>
      </c>
    </row>
    <row r="359" spans="1:6">
      <c r="A359" s="532" t="s">
        <v>23</v>
      </c>
      <c r="B359" s="172">
        <v>20</v>
      </c>
      <c r="C359" s="428">
        <v>22</v>
      </c>
      <c r="D359" s="428">
        <f t="shared" si="6"/>
        <v>19.875</v>
      </c>
      <c r="E359" s="428">
        <v>0.25</v>
      </c>
    </row>
    <row r="360" spans="1:6">
      <c r="A360" s="532" t="s">
        <v>33</v>
      </c>
      <c r="B360" s="172">
        <v>19</v>
      </c>
      <c r="C360" s="428">
        <v>22</v>
      </c>
      <c r="D360" s="428">
        <f t="shared" si="6"/>
        <v>18.875</v>
      </c>
      <c r="E360" s="428">
        <v>0.25</v>
      </c>
    </row>
    <row r="361" spans="1:6" ht="29">
      <c r="A361" s="532" t="s">
        <v>38</v>
      </c>
      <c r="B361" s="172">
        <v>18</v>
      </c>
      <c r="C361" s="428">
        <v>22</v>
      </c>
      <c r="D361" s="428">
        <f t="shared" si="6"/>
        <v>17.875</v>
      </c>
      <c r="E361" s="428">
        <v>0.25</v>
      </c>
    </row>
    <row r="362" spans="1:6">
      <c r="A362" s="532" t="s">
        <v>36</v>
      </c>
      <c r="B362" s="172">
        <v>17</v>
      </c>
      <c r="C362" s="428">
        <v>22</v>
      </c>
      <c r="D362" s="428">
        <f t="shared" si="6"/>
        <v>16.875</v>
      </c>
      <c r="E362" s="428">
        <v>0.25</v>
      </c>
    </row>
    <row r="363" spans="1:6">
      <c r="A363" s="532" t="s">
        <v>19</v>
      </c>
      <c r="B363" s="172">
        <v>16</v>
      </c>
      <c r="C363" s="428">
        <v>22</v>
      </c>
      <c r="D363" s="428">
        <f t="shared" si="6"/>
        <v>15.875</v>
      </c>
      <c r="E363" s="428">
        <v>0.25</v>
      </c>
    </row>
    <row r="364" spans="1:6" ht="29">
      <c r="A364" s="532" t="s">
        <v>25</v>
      </c>
      <c r="B364" s="172">
        <v>15</v>
      </c>
      <c r="C364" s="428">
        <v>22</v>
      </c>
      <c r="D364" s="428">
        <f t="shared" si="6"/>
        <v>14.875</v>
      </c>
      <c r="E364" s="428">
        <v>0.25</v>
      </c>
    </row>
    <row r="365" spans="1:6">
      <c r="A365" s="532" t="s">
        <v>21</v>
      </c>
      <c r="B365" s="172">
        <v>14</v>
      </c>
      <c r="C365" s="428">
        <v>22</v>
      </c>
      <c r="D365" s="428">
        <f t="shared" si="6"/>
        <v>13.875</v>
      </c>
      <c r="E365" s="428">
        <v>0.25</v>
      </c>
    </row>
    <row r="366" spans="1:6" ht="29">
      <c r="A366" s="532" t="s">
        <v>26</v>
      </c>
      <c r="B366" s="172">
        <v>13</v>
      </c>
      <c r="C366" s="428">
        <v>22</v>
      </c>
      <c r="D366" s="428">
        <f t="shared" si="6"/>
        <v>12.875</v>
      </c>
      <c r="E366" s="428">
        <v>0.25</v>
      </c>
    </row>
    <row r="367" spans="1:6">
      <c r="A367" s="532" t="s">
        <v>37</v>
      </c>
      <c r="B367" s="172">
        <v>12</v>
      </c>
      <c r="C367" s="428">
        <v>22</v>
      </c>
      <c r="D367" s="428">
        <f t="shared" si="6"/>
        <v>11.875</v>
      </c>
      <c r="E367" s="428">
        <v>0.25</v>
      </c>
    </row>
    <row r="368" spans="1:6" ht="29">
      <c r="A368" s="532" t="s">
        <v>24</v>
      </c>
      <c r="B368" s="172">
        <v>11</v>
      </c>
      <c r="C368" s="428">
        <v>22</v>
      </c>
      <c r="D368" s="428">
        <f t="shared" si="6"/>
        <v>10.875</v>
      </c>
      <c r="E368" s="428">
        <v>0.25</v>
      </c>
    </row>
    <row r="369" spans="1:6">
      <c r="A369" s="532" t="s">
        <v>30</v>
      </c>
      <c r="B369" s="172">
        <v>10</v>
      </c>
      <c r="C369" s="428">
        <v>22</v>
      </c>
      <c r="D369" s="428">
        <f t="shared" si="6"/>
        <v>9.875</v>
      </c>
      <c r="E369" s="428">
        <v>0.25</v>
      </c>
    </row>
    <row r="370" spans="1:6">
      <c r="A370" s="532" t="s">
        <v>35</v>
      </c>
      <c r="B370" s="172">
        <v>9</v>
      </c>
      <c r="C370" s="428">
        <v>22</v>
      </c>
      <c r="D370" s="428">
        <f t="shared" si="6"/>
        <v>8.875</v>
      </c>
      <c r="E370" s="428">
        <v>0.25</v>
      </c>
    </row>
    <row r="371" spans="1:6">
      <c r="A371" s="532" t="s">
        <v>20</v>
      </c>
      <c r="B371" s="172">
        <v>8</v>
      </c>
      <c r="C371" s="428">
        <v>22</v>
      </c>
      <c r="D371" s="428">
        <f t="shared" si="6"/>
        <v>7.875</v>
      </c>
      <c r="E371" s="428">
        <v>0.25</v>
      </c>
    </row>
    <row r="372" spans="1:6">
      <c r="A372" s="532" t="s">
        <v>34</v>
      </c>
      <c r="B372" s="172">
        <v>7</v>
      </c>
      <c r="C372" s="428">
        <v>22</v>
      </c>
      <c r="D372" s="428">
        <f t="shared" si="6"/>
        <v>6.875</v>
      </c>
      <c r="E372" s="428">
        <v>0.25</v>
      </c>
    </row>
    <row r="373" spans="1:6">
      <c r="A373" s="532" t="s">
        <v>28</v>
      </c>
      <c r="B373" s="172">
        <v>6</v>
      </c>
      <c r="C373" s="428">
        <v>22</v>
      </c>
      <c r="D373" s="428">
        <f t="shared" si="6"/>
        <v>5.875</v>
      </c>
      <c r="E373" s="428">
        <v>0.25</v>
      </c>
    </row>
    <row r="374" spans="1:6">
      <c r="A374" s="532" t="s">
        <v>27</v>
      </c>
      <c r="B374" s="172">
        <v>5</v>
      </c>
      <c r="C374" s="428">
        <v>22</v>
      </c>
      <c r="D374" s="428">
        <f t="shared" si="6"/>
        <v>4.875</v>
      </c>
      <c r="E374" s="428">
        <v>0.25</v>
      </c>
    </row>
    <row r="375" spans="1:6" ht="29">
      <c r="A375" s="532" t="s">
        <v>22</v>
      </c>
      <c r="B375" s="172">
        <v>4</v>
      </c>
      <c r="C375" s="428">
        <v>22</v>
      </c>
      <c r="D375" s="428">
        <f t="shared" si="6"/>
        <v>3.875</v>
      </c>
      <c r="E375" s="428">
        <v>0.25</v>
      </c>
    </row>
    <row r="376" spans="1:6" ht="29">
      <c r="A376" s="532" t="s">
        <v>31</v>
      </c>
      <c r="B376" s="172">
        <v>3</v>
      </c>
      <c r="C376" s="428">
        <v>22</v>
      </c>
      <c r="D376" s="428">
        <f t="shared" si="6"/>
        <v>2.875</v>
      </c>
      <c r="E376" s="428">
        <v>0.25</v>
      </c>
    </row>
    <row r="377" spans="1:6">
      <c r="A377" s="532" t="s">
        <v>29</v>
      </c>
      <c r="B377" s="172">
        <v>2</v>
      </c>
      <c r="C377" s="428">
        <v>22</v>
      </c>
      <c r="D377" s="428">
        <f t="shared" si="6"/>
        <v>1.875</v>
      </c>
      <c r="E377" s="428">
        <v>0.25</v>
      </c>
    </row>
    <row r="378" spans="1:6">
      <c r="A378" s="532" t="s">
        <v>32</v>
      </c>
      <c r="B378" s="172">
        <v>1</v>
      </c>
      <c r="C378" s="428">
        <v>22</v>
      </c>
      <c r="D378" s="428">
        <f t="shared" si="6"/>
        <v>0.875</v>
      </c>
      <c r="E378" s="428">
        <v>0.25</v>
      </c>
    </row>
    <row r="380" spans="1:6">
      <c r="A380" s="532" t="s">
        <v>23</v>
      </c>
      <c r="B380" s="172">
        <v>21</v>
      </c>
      <c r="C380" s="428">
        <v>22</v>
      </c>
      <c r="D380" s="428">
        <f t="shared" ref="D380:D400" si="7">B380-E380/2</f>
        <v>20.875</v>
      </c>
      <c r="E380" s="428">
        <v>0.25</v>
      </c>
      <c r="F380" s="592">
        <v>14.6</v>
      </c>
    </row>
    <row r="381" spans="1:6">
      <c r="A381" s="532" t="s">
        <v>33</v>
      </c>
      <c r="B381" s="172">
        <v>20</v>
      </c>
      <c r="C381" s="428">
        <v>22</v>
      </c>
      <c r="D381" s="428">
        <f t="shared" si="7"/>
        <v>19.875</v>
      </c>
      <c r="E381" s="428">
        <v>0.25</v>
      </c>
    </row>
    <row r="382" spans="1:6" ht="29">
      <c r="A382" s="532" t="s">
        <v>24</v>
      </c>
      <c r="B382" s="172">
        <v>19</v>
      </c>
      <c r="C382" s="428">
        <v>22</v>
      </c>
      <c r="D382" s="428">
        <f t="shared" si="7"/>
        <v>18.875</v>
      </c>
      <c r="E382" s="428">
        <v>0.25</v>
      </c>
    </row>
    <row r="383" spans="1:6" ht="29">
      <c r="A383" s="532" t="s">
        <v>25</v>
      </c>
      <c r="B383" s="172">
        <v>18</v>
      </c>
      <c r="C383" s="428">
        <v>22</v>
      </c>
      <c r="D383" s="428">
        <f t="shared" si="7"/>
        <v>17.875</v>
      </c>
      <c r="E383" s="428">
        <v>0.25</v>
      </c>
    </row>
    <row r="384" spans="1:6">
      <c r="A384" s="532" t="s">
        <v>27</v>
      </c>
      <c r="B384" s="172">
        <v>17</v>
      </c>
      <c r="C384" s="428">
        <v>22</v>
      </c>
      <c r="D384" s="428">
        <f t="shared" si="7"/>
        <v>16.875</v>
      </c>
      <c r="E384" s="428">
        <v>0.25</v>
      </c>
    </row>
    <row r="385" spans="1:5">
      <c r="A385" s="532" t="s">
        <v>19</v>
      </c>
      <c r="B385" s="172">
        <v>16</v>
      </c>
      <c r="C385" s="428">
        <v>22</v>
      </c>
      <c r="D385" s="428">
        <f t="shared" si="7"/>
        <v>15.875</v>
      </c>
      <c r="E385" s="428">
        <v>0.25</v>
      </c>
    </row>
    <row r="386" spans="1:5" ht="29">
      <c r="A386" s="532" t="s">
        <v>18</v>
      </c>
      <c r="B386" s="172">
        <v>15</v>
      </c>
      <c r="C386" s="428">
        <v>22</v>
      </c>
      <c r="D386" s="428">
        <f t="shared" si="7"/>
        <v>14.875</v>
      </c>
      <c r="E386" s="428">
        <v>0.25</v>
      </c>
    </row>
    <row r="387" spans="1:5" ht="29">
      <c r="A387" s="532" t="s">
        <v>22</v>
      </c>
      <c r="B387" s="172">
        <v>14</v>
      </c>
      <c r="C387" s="428">
        <v>22</v>
      </c>
      <c r="D387" s="428">
        <f t="shared" si="7"/>
        <v>13.875</v>
      </c>
      <c r="E387" s="428">
        <v>0.25</v>
      </c>
    </row>
    <row r="388" spans="1:5">
      <c r="A388" s="532" t="s">
        <v>30</v>
      </c>
      <c r="B388" s="172">
        <v>13</v>
      </c>
      <c r="C388" s="428">
        <v>22</v>
      </c>
      <c r="D388" s="428">
        <f t="shared" si="7"/>
        <v>12.875</v>
      </c>
      <c r="E388" s="428">
        <v>0.25</v>
      </c>
    </row>
    <row r="389" spans="1:5">
      <c r="A389" s="532" t="s">
        <v>28</v>
      </c>
      <c r="B389" s="172">
        <v>12</v>
      </c>
      <c r="C389" s="428">
        <v>22</v>
      </c>
      <c r="D389" s="428">
        <f t="shared" si="7"/>
        <v>11.875</v>
      </c>
      <c r="E389" s="428">
        <v>0.25</v>
      </c>
    </row>
    <row r="390" spans="1:5">
      <c r="A390" s="532" t="s">
        <v>37</v>
      </c>
      <c r="B390" s="172">
        <v>11</v>
      </c>
      <c r="C390" s="428">
        <v>22</v>
      </c>
      <c r="D390" s="428">
        <f t="shared" si="7"/>
        <v>10.875</v>
      </c>
      <c r="E390" s="428">
        <v>0.25</v>
      </c>
    </row>
    <row r="391" spans="1:5">
      <c r="A391" s="532" t="s">
        <v>34</v>
      </c>
      <c r="B391" s="172">
        <v>10</v>
      </c>
      <c r="C391" s="428">
        <v>22</v>
      </c>
      <c r="D391" s="428">
        <f t="shared" si="7"/>
        <v>9.875</v>
      </c>
      <c r="E391" s="428">
        <v>0.25</v>
      </c>
    </row>
    <row r="392" spans="1:5">
      <c r="A392" s="532" t="s">
        <v>21</v>
      </c>
      <c r="B392" s="172">
        <v>9</v>
      </c>
      <c r="C392" s="428">
        <v>22</v>
      </c>
      <c r="D392" s="428">
        <f t="shared" si="7"/>
        <v>8.875</v>
      </c>
      <c r="E392" s="428">
        <v>0.25</v>
      </c>
    </row>
    <row r="393" spans="1:5" ht="29">
      <c r="A393" s="532" t="s">
        <v>31</v>
      </c>
      <c r="B393" s="172">
        <v>8</v>
      </c>
      <c r="C393" s="428">
        <v>22</v>
      </c>
      <c r="D393" s="428">
        <f t="shared" si="7"/>
        <v>7.875</v>
      </c>
      <c r="E393" s="428">
        <v>0.25</v>
      </c>
    </row>
    <row r="394" spans="1:5">
      <c r="A394" s="532" t="s">
        <v>20</v>
      </c>
      <c r="B394" s="172">
        <v>7</v>
      </c>
      <c r="C394" s="428">
        <v>22</v>
      </c>
      <c r="D394" s="428">
        <f t="shared" si="7"/>
        <v>6.875</v>
      </c>
      <c r="E394" s="428">
        <v>0.25</v>
      </c>
    </row>
    <row r="395" spans="1:5">
      <c r="A395" s="532" t="s">
        <v>35</v>
      </c>
      <c r="B395" s="172">
        <v>6</v>
      </c>
      <c r="C395" s="428">
        <v>22</v>
      </c>
      <c r="D395" s="428">
        <f t="shared" si="7"/>
        <v>5.875</v>
      </c>
      <c r="E395" s="428">
        <v>0.25</v>
      </c>
    </row>
    <row r="396" spans="1:5" ht="29">
      <c r="A396" s="532" t="s">
        <v>26</v>
      </c>
      <c r="B396" s="172">
        <v>5</v>
      </c>
      <c r="C396" s="428">
        <v>22</v>
      </c>
      <c r="D396" s="428">
        <f t="shared" si="7"/>
        <v>4.875</v>
      </c>
      <c r="E396" s="428">
        <v>0.25</v>
      </c>
    </row>
    <row r="397" spans="1:5">
      <c r="A397" s="532" t="s">
        <v>36</v>
      </c>
      <c r="B397" s="172">
        <v>4</v>
      </c>
      <c r="C397" s="428">
        <v>22</v>
      </c>
      <c r="D397" s="428">
        <f t="shared" si="7"/>
        <v>3.875</v>
      </c>
      <c r="E397" s="428">
        <v>0.25</v>
      </c>
    </row>
    <row r="398" spans="1:5" ht="29">
      <c r="A398" s="532" t="s">
        <v>38</v>
      </c>
      <c r="B398" s="172">
        <v>3</v>
      </c>
      <c r="C398" s="428">
        <v>22</v>
      </c>
      <c r="D398" s="428">
        <f t="shared" si="7"/>
        <v>2.875</v>
      </c>
      <c r="E398" s="428">
        <v>0.25</v>
      </c>
    </row>
    <row r="399" spans="1:5">
      <c r="A399" s="532" t="s">
        <v>32</v>
      </c>
      <c r="B399" s="172">
        <v>2</v>
      </c>
      <c r="C399" s="428">
        <v>22</v>
      </c>
      <c r="D399" s="428">
        <f t="shared" si="7"/>
        <v>1.875</v>
      </c>
      <c r="E399" s="428">
        <v>0.25</v>
      </c>
    </row>
    <row r="400" spans="1:5">
      <c r="A400" s="532" t="s">
        <v>29</v>
      </c>
      <c r="B400" s="172">
        <v>1</v>
      </c>
      <c r="C400" s="428">
        <v>22</v>
      </c>
      <c r="D400" s="428">
        <f t="shared" si="7"/>
        <v>0.875</v>
      </c>
      <c r="E400" s="428">
        <v>0.25</v>
      </c>
    </row>
    <row r="404" spans="1:6">
      <c r="A404" s="579" t="s">
        <v>34</v>
      </c>
      <c r="B404" s="172">
        <v>21</v>
      </c>
      <c r="C404" s="428">
        <v>22</v>
      </c>
      <c r="D404" s="428">
        <f t="shared" ref="D404:D424" si="8">B404-E404/2</f>
        <v>20.875</v>
      </c>
      <c r="E404" s="428">
        <v>0.25</v>
      </c>
      <c r="F404" s="592">
        <v>15.1</v>
      </c>
    </row>
    <row r="405" spans="1:6">
      <c r="A405" s="579" t="s">
        <v>31</v>
      </c>
      <c r="B405" s="172">
        <v>20</v>
      </c>
      <c r="C405" s="428">
        <v>22</v>
      </c>
      <c r="D405" s="428">
        <f t="shared" si="8"/>
        <v>19.875</v>
      </c>
      <c r="E405" s="428">
        <v>0.25</v>
      </c>
    </row>
    <row r="406" spans="1:6">
      <c r="A406" s="579" t="s">
        <v>27</v>
      </c>
      <c r="B406" s="172">
        <v>19</v>
      </c>
      <c r="C406" s="428">
        <v>22</v>
      </c>
      <c r="D406" s="428">
        <f t="shared" si="8"/>
        <v>18.875</v>
      </c>
      <c r="E406" s="428">
        <v>0.25</v>
      </c>
    </row>
    <row r="407" spans="1:6" ht="26">
      <c r="A407" s="579" t="s">
        <v>18</v>
      </c>
      <c r="B407" s="172">
        <v>18</v>
      </c>
      <c r="C407" s="428">
        <v>22</v>
      </c>
      <c r="D407" s="428">
        <f t="shared" si="8"/>
        <v>17.875</v>
      </c>
      <c r="E407" s="428">
        <v>0.25</v>
      </c>
    </row>
    <row r="408" spans="1:6">
      <c r="A408" s="579" t="s">
        <v>21</v>
      </c>
      <c r="B408" s="172">
        <v>17</v>
      </c>
      <c r="C408" s="428">
        <v>22</v>
      </c>
      <c r="D408" s="428">
        <f t="shared" si="8"/>
        <v>16.875</v>
      </c>
      <c r="E408" s="428">
        <v>0.25</v>
      </c>
    </row>
    <row r="409" spans="1:6" ht="26">
      <c r="A409" s="579" t="s">
        <v>38</v>
      </c>
      <c r="B409" s="172">
        <v>16</v>
      </c>
      <c r="C409" s="428">
        <v>22</v>
      </c>
      <c r="D409" s="428">
        <f t="shared" si="8"/>
        <v>15.875</v>
      </c>
      <c r="E409" s="428">
        <v>0.25</v>
      </c>
    </row>
    <row r="410" spans="1:6">
      <c r="A410" s="616" t="s">
        <v>35</v>
      </c>
      <c r="B410" s="172">
        <v>15</v>
      </c>
      <c r="C410" s="428">
        <v>22</v>
      </c>
      <c r="D410" s="428">
        <f t="shared" si="8"/>
        <v>14.875</v>
      </c>
      <c r="E410" s="428">
        <v>0.25</v>
      </c>
    </row>
    <row r="411" spans="1:6" ht="26">
      <c r="A411" s="579" t="s">
        <v>26</v>
      </c>
      <c r="B411" s="172">
        <v>14</v>
      </c>
      <c r="C411" s="428">
        <v>22</v>
      </c>
      <c r="D411" s="428">
        <f t="shared" si="8"/>
        <v>13.875</v>
      </c>
      <c r="E411" s="428">
        <v>0.25</v>
      </c>
    </row>
    <row r="412" spans="1:6">
      <c r="A412" s="579" t="s">
        <v>20</v>
      </c>
      <c r="B412" s="172">
        <v>13</v>
      </c>
      <c r="C412" s="428">
        <v>22</v>
      </c>
      <c r="D412" s="428">
        <f t="shared" si="8"/>
        <v>12.875</v>
      </c>
      <c r="E412" s="428">
        <v>0.25</v>
      </c>
    </row>
    <row r="413" spans="1:6">
      <c r="A413" s="579" t="s">
        <v>29</v>
      </c>
      <c r="B413" s="172">
        <v>12</v>
      </c>
      <c r="C413" s="428">
        <v>22</v>
      </c>
      <c r="D413" s="428">
        <f t="shared" si="8"/>
        <v>11.875</v>
      </c>
      <c r="E413" s="428">
        <v>0.25</v>
      </c>
    </row>
    <row r="414" spans="1:6">
      <c r="A414" s="579" t="s">
        <v>36</v>
      </c>
      <c r="B414" s="172">
        <v>11</v>
      </c>
      <c r="C414" s="428">
        <v>22</v>
      </c>
      <c r="D414" s="428">
        <f t="shared" si="8"/>
        <v>10.875</v>
      </c>
      <c r="E414" s="428">
        <v>0.25</v>
      </c>
    </row>
    <row r="415" spans="1:6">
      <c r="A415" s="579" t="s">
        <v>19</v>
      </c>
      <c r="B415" s="172">
        <v>10</v>
      </c>
      <c r="C415" s="428">
        <v>22</v>
      </c>
      <c r="D415" s="428">
        <f t="shared" si="8"/>
        <v>9.875</v>
      </c>
      <c r="E415" s="428">
        <v>0.25</v>
      </c>
    </row>
    <row r="416" spans="1:6" ht="26">
      <c r="A416" s="579" t="s">
        <v>22</v>
      </c>
      <c r="B416" s="172">
        <v>9</v>
      </c>
      <c r="C416" s="428">
        <v>22</v>
      </c>
      <c r="D416" s="428">
        <f t="shared" si="8"/>
        <v>8.875</v>
      </c>
      <c r="E416" s="428">
        <v>0.25</v>
      </c>
    </row>
    <row r="417" spans="1:6">
      <c r="A417" s="583" t="s">
        <v>37</v>
      </c>
      <c r="B417" s="172">
        <v>8</v>
      </c>
      <c r="C417" s="428">
        <v>22</v>
      </c>
      <c r="D417" s="428">
        <f t="shared" si="8"/>
        <v>7.875</v>
      </c>
      <c r="E417" s="428">
        <v>0.25</v>
      </c>
    </row>
    <row r="418" spans="1:6">
      <c r="A418" s="579" t="s">
        <v>30</v>
      </c>
      <c r="B418" s="172">
        <v>7</v>
      </c>
      <c r="C418" s="428">
        <v>22</v>
      </c>
      <c r="D418" s="428">
        <f t="shared" si="8"/>
        <v>6.875</v>
      </c>
      <c r="E418" s="428">
        <v>0.25</v>
      </c>
    </row>
    <row r="419" spans="1:6">
      <c r="A419" s="579" t="s">
        <v>32</v>
      </c>
      <c r="B419" s="172">
        <v>6</v>
      </c>
      <c r="C419" s="428">
        <v>22</v>
      </c>
      <c r="D419" s="428">
        <f t="shared" si="8"/>
        <v>5.875</v>
      </c>
      <c r="E419" s="428">
        <v>0.25</v>
      </c>
    </row>
    <row r="420" spans="1:6">
      <c r="A420" s="579" t="s">
        <v>28</v>
      </c>
      <c r="B420" s="172">
        <v>5</v>
      </c>
      <c r="C420" s="428">
        <v>22</v>
      </c>
      <c r="D420" s="428">
        <f t="shared" si="8"/>
        <v>4.875</v>
      </c>
      <c r="E420" s="428">
        <v>0.25</v>
      </c>
    </row>
    <row r="421" spans="1:6" ht="26">
      <c r="A421" s="579" t="s">
        <v>24</v>
      </c>
      <c r="B421" s="172">
        <v>4</v>
      </c>
      <c r="C421" s="428">
        <v>22</v>
      </c>
      <c r="D421" s="428">
        <f t="shared" si="8"/>
        <v>3.875</v>
      </c>
      <c r="E421" s="428">
        <v>0.25</v>
      </c>
    </row>
    <row r="422" spans="1:6">
      <c r="A422" s="579" t="s">
        <v>25</v>
      </c>
      <c r="B422" s="172">
        <v>3</v>
      </c>
      <c r="C422" s="428">
        <v>22</v>
      </c>
      <c r="D422" s="428">
        <f t="shared" si="8"/>
        <v>2.875</v>
      </c>
      <c r="E422" s="428">
        <v>0.25</v>
      </c>
    </row>
    <row r="423" spans="1:6">
      <c r="A423" s="579" t="s">
        <v>33</v>
      </c>
      <c r="B423" s="172">
        <v>2</v>
      </c>
      <c r="C423" s="428">
        <v>22</v>
      </c>
      <c r="D423" s="428">
        <f t="shared" si="8"/>
        <v>1.875</v>
      </c>
      <c r="E423" s="428">
        <v>0.25</v>
      </c>
    </row>
    <row r="424" spans="1:6">
      <c r="A424" s="579" t="s">
        <v>23</v>
      </c>
      <c r="B424" s="172">
        <v>1</v>
      </c>
      <c r="C424" s="428">
        <v>22</v>
      </c>
      <c r="D424" s="428">
        <f t="shared" si="8"/>
        <v>0.875</v>
      </c>
      <c r="E424" s="428">
        <v>0.25</v>
      </c>
    </row>
    <row r="426" spans="1:6">
      <c r="A426" s="532" t="s">
        <v>34</v>
      </c>
      <c r="B426" s="172">
        <v>21</v>
      </c>
      <c r="C426" s="428">
        <v>22</v>
      </c>
      <c r="D426" s="428">
        <f t="shared" ref="D426:D446" si="9">B426-E426/2</f>
        <v>20.875</v>
      </c>
      <c r="E426" s="428">
        <v>0.25</v>
      </c>
      <c r="F426" s="592">
        <v>15.2</v>
      </c>
    </row>
    <row r="427" spans="1:6" ht="29">
      <c r="A427" s="532" t="s">
        <v>31</v>
      </c>
      <c r="B427" s="172">
        <v>20</v>
      </c>
      <c r="C427" s="428">
        <v>22</v>
      </c>
      <c r="D427" s="428">
        <f t="shared" si="9"/>
        <v>19.875</v>
      </c>
      <c r="E427" s="428">
        <v>0.25</v>
      </c>
    </row>
    <row r="428" spans="1:6">
      <c r="A428" s="532" t="s">
        <v>27</v>
      </c>
      <c r="B428" s="172">
        <v>19</v>
      </c>
      <c r="C428" s="428">
        <v>22</v>
      </c>
      <c r="D428" s="428">
        <f t="shared" si="9"/>
        <v>18.875</v>
      </c>
      <c r="E428" s="428">
        <v>0.25</v>
      </c>
    </row>
    <row r="429" spans="1:6" ht="29">
      <c r="A429" s="532" t="s">
        <v>18</v>
      </c>
      <c r="B429" s="172">
        <v>18</v>
      </c>
      <c r="C429" s="428">
        <v>22</v>
      </c>
      <c r="D429" s="428">
        <f t="shared" si="9"/>
        <v>17.875</v>
      </c>
      <c r="E429" s="428">
        <v>0.25</v>
      </c>
    </row>
    <row r="430" spans="1:6">
      <c r="A430" s="532" t="s">
        <v>21</v>
      </c>
      <c r="B430" s="172">
        <v>17</v>
      </c>
      <c r="C430" s="428">
        <v>22</v>
      </c>
      <c r="D430" s="428">
        <f t="shared" si="9"/>
        <v>16.875</v>
      </c>
      <c r="E430" s="428">
        <v>0.25</v>
      </c>
    </row>
    <row r="431" spans="1:6" ht="29">
      <c r="A431" s="532" t="s">
        <v>38</v>
      </c>
      <c r="B431" s="172">
        <v>16</v>
      </c>
      <c r="C431" s="428">
        <v>22</v>
      </c>
      <c r="D431" s="428">
        <f t="shared" si="9"/>
        <v>15.875</v>
      </c>
      <c r="E431" s="428">
        <v>0.25</v>
      </c>
    </row>
    <row r="432" spans="1:6">
      <c r="A432" s="532" t="s">
        <v>35</v>
      </c>
      <c r="B432" s="172">
        <v>15</v>
      </c>
      <c r="C432" s="428">
        <v>22</v>
      </c>
      <c r="D432" s="428">
        <f t="shared" si="9"/>
        <v>14.875</v>
      </c>
      <c r="E432" s="428">
        <v>0.25</v>
      </c>
    </row>
    <row r="433" spans="1:5">
      <c r="A433" s="532" t="s">
        <v>20</v>
      </c>
      <c r="B433" s="172">
        <v>14</v>
      </c>
      <c r="C433" s="428">
        <v>22</v>
      </c>
      <c r="D433" s="428">
        <f t="shared" si="9"/>
        <v>13.875</v>
      </c>
      <c r="E433" s="428">
        <v>0.25</v>
      </c>
    </row>
    <row r="434" spans="1:5" ht="29">
      <c r="A434" s="532" t="s">
        <v>26</v>
      </c>
      <c r="B434" s="172">
        <v>13</v>
      </c>
      <c r="C434" s="428">
        <v>22</v>
      </c>
      <c r="D434" s="428">
        <f t="shared" si="9"/>
        <v>12.875</v>
      </c>
      <c r="E434" s="428">
        <v>0.25</v>
      </c>
    </row>
    <row r="435" spans="1:5">
      <c r="A435" s="532" t="s">
        <v>29</v>
      </c>
      <c r="B435" s="172">
        <v>12</v>
      </c>
      <c r="C435" s="428">
        <v>22</v>
      </c>
      <c r="D435" s="428">
        <f t="shared" si="9"/>
        <v>11.875</v>
      </c>
      <c r="E435" s="428">
        <v>0.25</v>
      </c>
    </row>
    <row r="436" spans="1:5" ht="29">
      <c r="A436" s="532" t="s">
        <v>22</v>
      </c>
      <c r="B436" s="172">
        <v>11</v>
      </c>
      <c r="C436" s="428">
        <v>22</v>
      </c>
      <c r="D436" s="428">
        <f t="shared" si="9"/>
        <v>10.875</v>
      </c>
      <c r="E436" s="428">
        <v>0.25</v>
      </c>
    </row>
    <row r="437" spans="1:5">
      <c r="A437" s="532" t="s">
        <v>19</v>
      </c>
      <c r="B437" s="172">
        <v>10</v>
      </c>
      <c r="C437" s="428">
        <v>22</v>
      </c>
      <c r="D437" s="428">
        <f t="shared" si="9"/>
        <v>9.875</v>
      </c>
      <c r="E437" s="428">
        <v>0.25</v>
      </c>
    </row>
    <row r="438" spans="1:5">
      <c r="A438" s="532" t="s">
        <v>32</v>
      </c>
      <c r="B438" s="172">
        <v>9</v>
      </c>
      <c r="C438" s="428">
        <v>22</v>
      </c>
      <c r="D438" s="428">
        <f t="shared" si="9"/>
        <v>8.875</v>
      </c>
      <c r="E438" s="428">
        <v>0.25</v>
      </c>
    </row>
    <row r="439" spans="1:5" ht="29">
      <c r="A439" s="532" t="s">
        <v>24</v>
      </c>
      <c r="B439" s="172">
        <v>8</v>
      </c>
      <c r="C439" s="428">
        <v>22</v>
      </c>
      <c r="D439" s="428">
        <f t="shared" si="9"/>
        <v>7.875</v>
      </c>
      <c r="E439" s="428">
        <v>0.25</v>
      </c>
    </row>
    <row r="440" spans="1:5">
      <c r="A440" s="532" t="s">
        <v>28</v>
      </c>
      <c r="B440" s="172">
        <v>7</v>
      </c>
      <c r="C440" s="428">
        <v>22</v>
      </c>
      <c r="D440" s="428">
        <f t="shared" si="9"/>
        <v>6.875</v>
      </c>
      <c r="E440" s="428">
        <v>0.25</v>
      </c>
    </row>
    <row r="441" spans="1:5">
      <c r="A441" s="532" t="s">
        <v>36</v>
      </c>
      <c r="B441" s="172">
        <v>6</v>
      </c>
      <c r="C441" s="428">
        <v>22</v>
      </c>
      <c r="D441" s="428">
        <f t="shared" si="9"/>
        <v>5.875</v>
      </c>
      <c r="E441" s="428">
        <v>0.25</v>
      </c>
    </row>
    <row r="442" spans="1:5">
      <c r="A442" s="532" t="s">
        <v>37</v>
      </c>
      <c r="B442" s="172">
        <v>5</v>
      </c>
      <c r="C442" s="428">
        <v>22</v>
      </c>
      <c r="D442" s="428">
        <f t="shared" si="9"/>
        <v>4.875</v>
      </c>
      <c r="E442" s="428">
        <v>0.25</v>
      </c>
    </row>
    <row r="443" spans="1:5" ht="29">
      <c r="A443" s="532" t="s">
        <v>25</v>
      </c>
      <c r="B443" s="172">
        <v>4</v>
      </c>
      <c r="C443" s="428">
        <v>22</v>
      </c>
      <c r="D443" s="428">
        <f t="shared" si="9"/>
        <v>3.875</v>
      </c>
      <c r="E443" s="428">
        <v>0.25</v>
      </c>
    </row>
    <row r="444" spans="1:5">
      <c r="A444" s="532" t="s">
        <v>33</v>
      </c>
      <c r="B444" s="172">
        <v>3</v>
      </c>
      <c r="C444" s="428">
        <v>22</v>
      </c>
      <c r="D444" s="428">
        <f t="shared" si="9"/>
        <v>2.875</v>
      </c>
      <c r="E444" s="428">
        <v>0.25</v>
      </c>
    </row>
    <row r="445" spans="1:5">
      <c r="A445" s="532" t="s">
        <v>23</v>
      </c>
      <c r="B445" s="172">
        <v>2</v>
      </c>
      <c r="C445" s="428">
        <v>22</v>
      </c>
      <c r="D445" s="428">
        <f t="shared" si="9"/>
        <v>1.875</v>
      </c>
      <c r="E445" s="428">
        <v>0.25</v>
      </c>
    </row>
    <row r="446" spans="1:5">
      <c r="A446" s="532" t="s">
        <v>30</v>
      </c>
      <c r="B446" s="172">
        <v>1</v>
      </c>
      <c r="C446" s="428">
        <v>22</v>
      </c>
      <c r="D446" s="428">
        <f t="shared" si="9"/>
        <v>0.875</v>
      </c>
      <c r="E446" s="428">
        <v>0.25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8"/>
  <sheetViews>
    <sheetView zoomScale="90" zoomScaleNormal="90" workbookViewId="0">
      <selection activeCell="H279" sqref="H279"/>
    </sheetView>
  </sheetViews>
  <sheetFormatPr defaultRowHeight="14.5"/>
  <cols>
    <col min="2" max="2" width="17.54296875" customWidth="1"/>
    <col min="3" max="3" width="9.453125" customWidth="1"/>
    <col min="4" max="4" width="8.453125" customWidth="1"/>
    <col min="5" max="5" width="8.7265625" customWidth="1"/>
    <col min="6" max="6" width="8" customWidth="1"/>
    <col min="7" max="7" width="9" customWidth="1"/>
    <col min="8" max="8" width="15.26953125" customWidth="1"/>
    <col min="9" max="9" width="9.81640625" customWidth="1"/>
    <col min="10" max="10" width="8.453125" customWidth="1"/>
    <col min="11" max="11" width="7.81640625" customWidth="1"/>
    <col min="12" max="12" width="8.1796875" customWidth="1"/>
    <col min="13" max="13" width="7.453125" customWidth="1"/>
    <col min="14" max="14" width="7.81640625" customWidth="1"/>
    <col min="15" max="15" width="8.54296875" customWidth="1"/>
    <col min="16" max="16" width="7.453125" customWidth="1"/>
  </cols>
  <sheetData>
    <row r="1" spans="1:16" s="76" customFormat="1">
      <c r="A1" s="619" t="s">
        <v>430</v>
      </c>
      <c r="B1" s="619"/>
      <c r="C1" s="619"/>
      <c r="D1" s="619"/>
      <c r="E1" s="619"/>
      <c r="F1" s="619"/>
      <c r="G1" s="619"/>
      <c r="H1" s="619"/>
      <c r="I1" s="619"/>
      <c r="J1" s="149"/>
    </row>
    <row r="2" spans="1:16" s="173" customFormat="1"/>
    <row r="3" spans="1:16" s="173" customFormat="1"/>
    <row r="4" spans="1:16" s="30" customFormat="1" ht="48">
      <c r="B4" s="269"/>
      <c r="C4" s="269" t="s">
        <v>45</v>
      </c>
      <c r="D4" s="269" t="s">
        <v>46</v>
      </c>
      <c r="E4" s="269" t="s">
        <v>47</v>
      </c>
      <c r="F4" s="269" t="s">
        <v>46</v>
      </c>
      <c r="G4" s="269" t="s">
        <v>48</v>
      </c>
      <c r="H4" s="269" t="s">
        <v>46</v>
      </c>
      <c r="I4" s="270" t="s">
        <v>49</v>
      </c>
      <c r="J4" s="269" t="s">
        <v>46</v>
      </c>
      <c r="K4" s="270" t="s">
        <v>50</v>
      </c>
      <c r="L4" s="269" t="s">
        <v>46</v>
      </c>
      <c r="M4" s="270" t="s">
        <v>51</v>
      </c>
      <c r="N4" s="269" t="s">
        <v>46</v>
      </c>
      <c r="O4" s="270" t="s">
        <v>52</v>
      </c>
      <c r="P4" s="269" t="s">
        <v>46</v>
      </c>
    </row>
    <row r="5" spans="1:16" s="173" customFormat="1">
      <c r="B5" s="271" t="s">
        <v>35</v>
      </c>
      <c r="C5" s="272">
        <v>0.66800000000000004</v>
      </c>
      <c r="D5" s="273">
        <v>2.2000000000000002</v>
      </c>
      <c r="E5" s="272">
        <v>0.16400000000000001</v>
      </c>
      <c r="F5" s="273">
        <v>0.5</v>
      </c>
      <c r="G5" s="272">
        <v>1.0999999999999999E-2</v>
      </c>
      <c r="H5" s="273">
        <v>0.5</v>
      </c>
      <c r="I5" s="272">
        <v>0.09</v>
      </c>
      <c r="J5" s="273">
        <v>0.3</v>
      </c>
      <c r="K5" s="272" t="s">
        <v>210</v>
      </c>
      <c r="L5" s="273" t="s">
        <v>210</v>
      </c>
      <c r="M5" s="272">
        <v>0.105</v>
      </c>
      <c r="N5" s="273">
        <v>1.9</v>
      </c>
      <c r="O5" s="272">
        <v>0.19400000000000001</v>
      </c>
      <c r="P5" s="274" t="s">
        <v>519</v>
      </c>
    </row>
    <row r="6" spans="1:16" s="173" customFormat="1">
      <c r="B6" s="271" t="s">
        <v>23</v>
      </c>
      <c r="C6" s="272">
        <v>0.74299999999999999</v>
      </c>
      <c r="D6" s="273">
        <v>0.7</v>
      </c>
      <c r="E6" s="278">
        <v>7.0000000000000007E-2</v>
      </c>
      <c r="F6" s="277">
        <v>0.4</v>
      </c>
      <c r="G6" s="272">
        <v>4.0000000000000001E-3</v>
      </c>
      <c r="H6" s="273">
        <v>0.1</v>
      </c>
      <c r="I6" s="272">
        <v>0.18</v>
      </c>
      <c r="J6" s="273">
        <v>0.2</v>
      </c>
      <c r="K6" s="272">
        <v>2E-3</v>
      </c>
      <c r="L6" s="273">
        <v>0.1</v>
      </c>
      <c r="M6" s="272">
        <v>3.4000000000000002E-2</v>
      </c>
      <c r="N6" s="273">
        <v>0.7</v>
      </c>
      <c r="O6" s="272">
        <v>0.21</v>
      </c>
      <c r="P6" s="274" t="s">
        <v>519</v>
      </c>
    </row>
    <row r="7" spans="1:16" s="173" customFormat="1">
      <c r="B7" s="271" t="s">
        <v>22</v>
      </c>
      <c r="C7" s="272">
        <v>0.749</v>
      </c>
      <c r="D7" s="273">
        <v>0.9</v>
      </c>
      <c r="E7" s="272">
        <v>0.19700000000000001</v>
      </c>
      <c r="F7" s="273">
        <v>0.4</v>
      </c>
      <c r="G7" s="272">
        <v>8.0000000000000002E-3</v>
      </c>
      <c r="H7" s="273">
        <v>0.4</v>
      </c>
      <c r="I7" s="272">
        <v>6.4000000000000001E-2</v>
      </c>
      <c r="J7" s="273">
        <v>0.3</v>
      </c>
      <c r="K7" s="272">
        <v>2E-3</v>
      </c>
      <c r="L7" s="273">
        <v>0.1</v>
      </c>
      <c r="M7" s="272">
        <v>2.5000000000000001E-2</v>
      </c>
      <c r="N7" s="273">
        <v>0.6</v>
      </c>
      <c r="O7" s="272">
        <v>8.5000000000000006E-2</v>
      </c>
      <c r="P7" s="274" t="s">
        <v>519</v>
      </c>
    </row>
    <row r="8" spans="1:16" s="173" customFormat="1">
      <c r="B8" s="271" t="s">
        <v>32</v>
      </c>
      <c r="C8" s="272">
        <v>0.65700000000000003</v>
      </c>
      <c r="D8" s="273">
        <v>1.2</v>
      </c>
      <c r="E8" s="272">
        <v>0.21299999999999999</v>
      </c>
      <c r="F8" s="273">
        <v>0.6</v>
      </c>
      <c r="G8" s="272">
        <v>5.0000000000000001E-3</v>
      </c>
      <c r="H8" s="273">
        <v>0.1</v>
      </c>
      <c r="I8" s="272">
        <v>6.6000000000000003E-2</v>
      </c>
      <c r="J8" s="273">
        <v>0.2</v>
      </c>
      <c r="K8" s="272">
        <v>1E-3</v>
      </c>
      <c r="L8" s="273">
        <v>0.1</v>
      </c>
      <c r="M8" s="272">
        <v>0.09</v>
      </c>
      <c r="N8" s="273">
        <v>1.2</v>
      </c>
      <c r="O8" s="272">
        <v>0.17599999999999999</v>
      </c>
      <c r="P8" s="274" t="s">
        <v>519</v>
      </c>
    </row>
    <row r="9" spans="1:16" s="173" customFormat="1">
      <c r="B9" s="271" t="s">
        <v>31</v>
      </c>
      <c r="C9" s="272">
        <v>0.93500000000000005</v>
      </c>
      <c r="D9" s="273">
        <v>1.7</v>
      </c>
      <c r="E9" s="272">
        <v>5.3999999999999999E-2</v>
      </c>
      <c r="F9" s="273">
        <v>1.2</v>
      </c>
      <c r="G9" s="272" t="s">
        <v>210</v>
      </c>
      <c r="H9" s="273" t="s">
        <v>210</v>
      </c>
      <c r="I9" s="272">
        <v>1.0999999999999999E-2</v>
      </c>
      <c r="J9" s="273">
        <v>0.7</v>
      </c>
      <c r="K9" s="272" t="s">
        <v>210</v>
      </c>
      <c r="L9" s="273" t="s">
        <v>210</v>
      </c>
      <c r="M9" s="272">
        <v>1.4999999999999999E-2</v>
      </c>
      <c r="N9" s="273">
        <v>1.1000000000000001</v>
      </c>
      <c r="O9" s="272">
        <v>8.1000000000000003E-2</v>
      </c>
      <c r="P9" s="274" t="s">
        <v>519</v>
      </c>
    </row>
    <row r="10" spans="1:16" s="173" customFormat="1">
      <c r="B10" s="271" t="s">
        <v>38</v>
      </c>
      <c r="C10" s="272">
        <v>0.68799999999999994</v>
      </c>
      <c r="D10" s="273">
        <v>2.9</v>
      </c>
      <c r="E10" s="272">
        <v>0.23699999999999999</v>
      </c>
      <c r="F10" s="273">
        <v>1.6</v>
      </c>
      <c r="G10" s="272">
        <v>2.1999999999999999E-2</v>
      </c>
      <c r="H10" s="273">
        <v>0.9</v>
      </c>
      <c r="I10" s="272">
        <v>2.5999999999999999E-2</v>
      </c>
      <c r="J10" s="273">
        <v>0.9</v>
      </c>
      <c r="K10" s="272">
        <v>1E-3</v>
      </c>
      <c r="L10" s="273">
        <v>0.1</v>
      </c>
      <c r="M10" s="272">
        <v>8.2000000000000003E-2</v>
      </c>
      <c r="N10" s="273">
        <v>2.5</v>
      </c>
      <c r="O10" s="272">
        <v>0.318</v>
      </c>
      <c r="P10" s="274" t="s">
        <v>519</v>
      </c>
    </row>
    <row r="11" spans="1:16" s="173" customFormat="1">
      <c r="B11" s="271" t="s">
        <v>33</v>
      </c>
      <c r="C11" s="272">
        <v>0.46600000000000003</v>
      </c>
      <c r="D11" s="273">
        <v>1.1000000000000001</v>
      </c>
      <c r="E11" s="272">
        <v>0.41899999999999998</v>
      </c>
      <c r="F11" s="273">
        <v>0.6</v>
      </c>
      <c r="G11" s="272">
        <v>6.0000000000000001E-3</v>
      </c>
      <c r="H11" s="273">
        <v>0.2</v>
      </c>
      <c r="I11" s="272">
        <v>6.5000000000000002E-2</v>
      </c>
      <c r="J11" s="273">
        <v>0.2</v>
      </c>
      <c r="K11" s="272">
        <v>1E-3</v>
      </c>
      <c r="L11" s="273">
        <v>0.1</v>
      </c>
      <c r="M11" s="272">
        <v>7.8E-2</v>
      </c>
      <c r="N11" s="273">
        <v>1.1000000000000001</v>
      </c>
      <c r="O11" s="272">
        <v>0.23799999999999999</v>
      </c>
      <c r="P11" s="274" t="s">
        <v>519</v>
      </c>
    </row>
    <row r="12" spans="1:16" s="173" customFormat="1">
      <c r="B12" s="271" t="s">
        <v>26</v>
      </c>
      <c r="C12" s="272">
        <v>0.83299999999999996</v>
      </c>
      <c r="D12" s="273">
        <v>0.9</v>
      </c>
      <c r="E12" s="272">
        <v>0.128</v>
      </c>
      <c r="F12" s="273">
        <v>0.4</v>
      </c>
      <c r="G12" s="272">
        <v>5.0000000000000001E-3</v>
      </c>
      <c r="H12" s="273">
        <v>0.3</v>
      </c>
      <c r="I12" s="272">
        <v>3.9E-2</v>
      </c>
      <c r="J12" s="273">
        <v>0.3</v>
      </c>
      <c r="K12" s="272" t="s">
        <v>210</v>
      </c>
      <c r="L12" s="273" t="s">
        <v>210</v>
      </c>
      <c r="M12" s="272">
        <v>2.8000000000000001E-2</v>
      </c>
      <c r="N12" s="273">
        <v>0.7</v>
      </c>
      <c r="O12" s="272">
        <v>6.7000000000000004E-2</v>
      </c>
      <c r="P12" s="274" t="s">
        <v>519</v>
      </c>
    </row>
    <row r="13" spans="1:16" s="173" customFormat="1">
      <c r="B13" s="271" t="s">
        <v>36</v>
      </c>
      <c r="C13" s="272">
        <v>0.59499999999999997</v>
      </c>
      <c r="D13" s="273">
        <v>1.4</v>
      </c>
      <c r="E13" s="272">
        <v>0.14899999999999999</v>
      </c>
      <c r="F13" s="273">
        <v>0.7</v>
      </c>
      <c r="G13" s="272">
        <v>1.4E-2</v>
      </c>
      <c r="H13" s="273">
        <v>0.6</v>
      </c>
      <c r="I13" s="272">
        <v>0.17100000000000001</v>
      </c>
      <c r="J13" s="273">
        <v>0.3</v>
      </c>
      <c r="K13" s="272">
        <v>1E-3</v>
      </c>
      <c r="L13" s="273">
        <v>0.1</v>
      </c>
      <c r="M13" s="272">
        <v>0.11600000000000001</v>
      </c>
      <c r="N13" s="273">
        <v>1.3</v>
      </c>
      <c r="O13" s="272">
        <v>0.42699999999999999</v>
      </c>
      <c r="P13" s="274" t="s">
        <v>519</v>
      </c>
    </row>
    <row r="14" spans="1:16" s="8" customFormat="1">
      <c r="B14" s="56" t="s">
        <v>18</v>
      </c>
      <c r="C14" s="232">
        <v>0.90900000000000003</v>
      </c>
      <c r="D14" s="34">
        <v>1.5</v>
      </c>
      <c r="E14" s="232">
        <v>2.8000000000000001E-2</v>
      </c>
      <c r="F14" s="34">
        <v>0.1</v>
      </c>
      <c r="G14" s="232">
        <v>5.0000000000000001E-3</v>
      </c>
      <c r="H14" s="34">
        <v>0.4</v>
      </c>
      <c r="I14" s="232">
        <v>5.1999999999999998E-2</v>
      </c>
      <c r="J14" s="34">
        <v>0.4</v>
      </c>
      <c r="K14" s="232" t="s">
        <v>210</v>
      </c>
      <c r="L14" s="34" t="s">
        <v>210</v>
      </c>
      <c r="M14" s="232">
        <v>2.1000000000000001E-2</v>
      </c>
      <c r="N14" s="34">
        <v>1.5</v>
      </c>
      <c r="O14" s="232">
        <v>7.0000000000000007E-2</v>
      </c>
      <c r="P14" s="32" t="s">
        <v>519</v>
      </c>
    </row>
    <row r="15" spans="1:16" s="173" customFormat="1">
      <c r="B15" s="271" t="s">
        <v>29</v>
      </c>
      <c r="C15" s="272">
        <v>0.61599999999999999</v>
      </c>
      <c r="D15" s="273">
        <v>1.3</v>
      </c>
      <c r="E15" s="272">
        <v>0.215</v>
      </c>
      <c r="F15" s="273">
        <v>0.6</v>
      </c>
      <c r="G15" s="272">
        <v>6.0000000000000001E-3</v>
      </c>
      <c r="H15" s="273">
        <v>0.4</v>
      </c>
      <c r="I15" s="272">
        <v>0.127</v>
      </c>
      <c r="J15" s="273">
        <v>0.2</v>
      </c>
      <c r="K15" s="272" t="s">
        <v>210</v>
      </c>
      <c r="L15" s="273" t="s">
        <v>210</v>
      </c>
      <c r="M15" s="272">
        <v>0.06</v>
      </c>
      <c r="N15" s="273">
        <v>1.2</v>
      </c>
      <c r="O15" s="272">
        <v>0.185</v>
      </c>
      <c r="P15" s="274" t="s">
        <v>519</v>
      </c>
    </row>
    <row r="16" spans="1:16" s="173" customFormat="1">
      <c r="B16" s="271" t="s">
        <v>25</v>
      </c>
      <c r="C16" s="272">
        <v>0.57699999999999996</v>
      </c>
      <c r="D16" s="273">
        <v>1</v>
      </c>
      <c r="E16" s="272">
        <v>0.11899999999999999</v>
      </c>
      <c r="F16" s="273">
        <v>0.5</v>
      </c>
      <c r="G16" s="272">
        <v>8.0000000000000002E-3</v>
      </c>
      <c r="H16" s="273">
        <v>0.3</v>
      </c>
      <c r="I16" s="272">
        <v>0.25600000000000001</v>
      </c>
      <c r="J16" s="273">
        <v>0.2</v>
      </c>
      <c r="K16" s="272">
        <v>2E-3</v>
      </c>
      <c r="L16" s="273">
        <v>0.1</v>
      </c>
      <c r="M16" s="272">
        <v>7.6999999999999999E-2</v>
      </c>
      <c r="N16" s="273">
        <v>1.1000000000000001</v>
      </c>
      <c r="O16" s="272">
        <v>0.221</v>
      </c>
      <c r="P16" s="274" t="s">
        <v>519</v>
      </c>
    </row>
    <row r="17" spans="1:16" s="173" customFormat="1">
      <c r="B17" s="271" t="s">
        <v>24</v>
      </c>
      <c r="C17" s="272">
        <v>0.84399999999999997</v>
      </c>
      <c r="D17" s="273">
        <v>0.6</v>
      </c>
      <c r="E17" s="272">
        <v>8.3000000000000004E-2</v>
      </c>
      <c r="F17" s="273">
        <v>0.4</v>
      </c>
      <c r="G17" s="272">
        <v>4.0000000000000001E-3</v>
      </c>
      <c r="H17" s="273">
        <v>0.1</v>
      </c>
      <c r="I17" s="272">
        <v>6.2E-2</v>
      </c>
      <c r="J17" s="273">
        <v>0.1</v>
      </c>
      <c r="K17" s="272">
        <v>0</v>
      </c>
      <c r="L17" s="273">
        <v>0.1</v>
      </c>
      <c r="M17" s="272">
        <v>2.9000000000000001E-2</v>
      </c>
      <c r="N17" s="273">
        <v>0.7</v>
      </c>
      <c r="O17" s="272">
        <v>0.111</v>
      </c>
      <c r="P17" s="274" t="s">
        <v>519</v>
      </c>
    </row>
    <row r="18" spans="1:16" s="173" customFormat="1">
      <c r="B18" s="271" t="s">
        <v>19</v>
      </c>
      <c r="C18" s="272">
        <v>0.83299999999999996</v>
      </c>
      <c r="D18" s="273">
        <v>0.8</v>
      </c>
      <c r="E18" s="272">
        <v>4.2000000000000003E-2</v>
      </c>
      <c r="F18" s="273">
        <v>0.4</v>
      </c>
      <c r="G18" s="272">
        <v>5.0000000000000001E-3</v>
      </c>
      <c r="H18" s="273">
        <v>0.4</v>
      </c>
      <c r="I18" s="272">
        <v>0.12</v>
      </c>
      <c r="J18" s="273">
        <v>0.2</v>
      </c>
      <c r="K18" s="272">
        <v>1E-3</v>
      </c>
      <c r="L18" s="273">
        <v>0.1</v>
      </c>
      <c r="M18" s="272">
        <v>2.1000000000000001E-2</v>
      </c>
      <c r="N18" s="273">
        <v>0.8</v>
      </c>
      <c r="O18" s="272">
        <v>0.13900000000000001</v>
      </c>
      <c r="P18" s="274" t="s">
        <v>519</v>
      </c>
    </row>
    <row r="19" spans="1:16" s="173" customFormat="1">
      <c r="B19" s="271" t="s">
        <v>30</v>
      </c>
      <c r="C19" s="272">
        <v>0.93300000000000005</v>
      </c>
      <c r="D19" s="273">
        <v>0.7</v>
      </c>
      <c r="E19" s="272">
        <v>0.04</v>
      </c>
      <c r="F19" s="273">
        <v>0.2</v>
      </c>
      <c r="G19" s="272">
        <v>3.0000000000000001E-3</v>
      </c>
      <c r="H19" s="273">
        <v>0.2</v>
      </c>
      <c r="I19" s="272">
        <v>2.3E-2</v>
      </c>
      <c r="J19" s="273">
        <v>0.1</v>
      </c>
      <c r="K19" s="272">
        <v>1E-3</v>
      </c>
      <c r="L19" s="273">
        <v>0.1</v>
      </c>
      <c r="M19" s="272">
        <v>2.1000000000000001E-2</v>
      </c>
      <c r="N19" s="273">
        <v>0.7</v>
      </c>
      <c r="O19" s="272">
        <v>9.5000000000000001E-2</v>
      </c>
      <c r="P19" s="274" t="s">
        <v>519</v>
      </c>
    </row>
    <row r="20" spans="1:16" s="173" customFormat="1">
      <c r="B20" s="275" t="s">
        <v>37</v>
      </c>
      <c r="C20" s="272">
        <v>0.68400000000000005</v>
      </c>
      <c r="D20" s="273">
        <v>1.4</v>
      </c>
      <c r="E20" s="272">
        <v>0.123</v>
      </c>
      <c r="F20" s="273">
        <v>0.4</v>
      </c>
      <c r="G20" s="272">
        <v>4.0000000000000001E-3</v>
      </c>
      <c r="H20" s="273">
        <v>0.2</v>
      </c>
      <c r="I20" s="272">
        <v>6.0999999999999999E-2</v>
      </c>
      <c r="J20" s="273">
        <v>0.2</v>
      </c>
      <c r="K20" s="272">
        <v>2E-3</v>
      </c>
      <c r="L20" s="273">
        <v>0.1</v>
      </c>
      <c r="M20" s="272">
        <v>0.15</v>
      </c>
      <c r="N20" s="273">
        <v>1.4</v>
      </c>
      <c r="O20" s="272">
        <v>0.42899999999999999</v>
      </c>
      <c r="P20" s="274" t="s">
        <v>519</v>
      </c>
    </row>
    <row r="21" spans="1:16" s="173" customFormat="1">
      <c r="B21" s="271" t="s">
        <v>34</v>
      </c>
      <c r="C21" s="272">
        <v>0.82599999999999996</v>
      </c>
      <c r="D21" s="273">
        <v>2</v>
      </c>
      <c r="E21" s="272">
        <v>0.158</v>
      </c>
      <c r="F21" s="273">
        <v>1.1000000000000001</v>
      </c>
      <c r="G21" s="272">
        <v>8.9999999999999993E-3</v>
      </c>
      <c r="H21" s="273">
        <v>0.6</v>
      </c>
      <c r="I21" s="272">
        <v>1.7000000000000001E-2</v>
      </c>
      <c r="J21" s="273">
        <v>0.6</v>
      </c>
      <c r="K21" s="272" t="s">
        <v>210</v>
      </c>
      <c r="L21" s="273" t="s">
        <v>210</v>
      </c>
      <c r="M21" s="272">
        <v>2.5999999999999999E-2</v>
      </c>
      <c r="N21" s="273">
        <v>1.5</v>
      </c>
      <c r="O21" s="272">
        <v>9.8000000000000004E-2</v>
      </c>
      <c r="P21" s="274" t="s">
        <v>519</v>
      </c>
    </row>
    <row r="22" spans="1:16" s="173" customFormat="1">
      <c r="B22" s="271" t="s">
        <v>20</v>
      </c>
      <c r="C22" s="272">
        <v>0.628</v>
      </c>
      <c r="D22" s="273">
        <v>1.6</v>
      </c>
      <c r="E22" s="272">
        <v>0.108</v>
      </c>
      <c r="F22" s="273">
        <v>0.7</v>
      </c>
      <c r="G22" s="272">
        <v>8.0000000000000002E-3</v>
      </c>
      <c r="H22" s="273">
        <v>0.4</v>
      </c>
      <c r="I22" s="272">
        <v>0.19600000000000001</v>
      </c>
      <c r="J22" s="273">
        <v>0.3</v>
      </c>
      <c r="K22" s="272" t="s">
        <v>210</v>
      </c>
      <c r="L22" s="273" t="s">
        <v>210</v>
      </c>
      <c r="M22" s="272">
        <v>8.5000000000000006E-2</v>
      </c>
      <c r="N22" s="273">
        <v>1.8</v>
      </c>
      <c r="O22" s="272">
        <v>0.152</v>
      </c>
      <c r="P22" s="274" t="s">
        <v>519</v>
      </c>
    </row>
    <row r="23" spans="1:16" s="173" customFormat="1">
      <c r="B23" s="271" t="s">
        <v>21</v>
      </c>
      <c r="C23" s="272">
        <v>0.95099999999999996</v>
      </c>
      <c r="D23" s="273">
        <v>0.7</v>
      </c>
      <c r="E23" s="272">
        <v>3.1E-2</v>
      </c>
      <c r="F23" s="273">
        <v>0.4</v>
      </c>
      <c r="G23" s="272">
        <v>2E-3</v>
      </c>
      <c r="H23" s="273">
        <v>0.2</v>
      </c>
      <c r="I23" s="272">
        <v>2.9000000000000001E-2</v>
      </c>
      <c r="J23" s="273">
        <v>0.1</v>
      </c>
      <c r="K23" s="272" t="s">
        <v>210</v>
      </c>
      <c r="L23" s="273" t="s">
        <v>210</v>
      </c>
      <c r="M23" s="272">
        <v>8.9999999999999993E-3</v>
      </c>
      <c r="N23" s="273">
        <v>0.5</v>
      </c>
      <c r="O23" s="272">
        <v>9.1999999999999998E-2</v>
      </c>
      <c r="P23" s="274" t="s">
        <v>519</v>
      </c>
    </row>
    <row r="24" spans="1:16" s="173" customFormat="1">
      <c r="B24" s="271" t="s">
        <v>28</v>
      </c>
      <c r="C24" s="272">
        <v>0.52400000000000002</v>
      </c>
      <c r="D24" s="273">
        <v>1.5</v>
      </c>
      <c r="E24" s="272">
        <v>0.23</v>
      </c>
      <c r="F24" s="273">
        <v>0.6</v>
      </c>
      <c r="G24" s="272">
        <v>5.0000000000000001E-3</v>
      </c>
      <c r="H24" s="273">
        <v>0.2</v>
      </c>
      <c r="I24" s="272">
        <v>6.5000000000000002E-2</v>
      </c>
      <c r="J24" s="273">
        <v>0.3</v>
      </c>
      <c r="K24" s="272" t="s">
        <v>210</v>
      </c>
      <c r="L24" s="273" t="s">
        <v>210</v>
      </c>
      <c r="M24" s="272">
        <v>0.21</v>
      </c>
      <c r="N24" s="273">
        <v>1.6</v>
      </c>
      <c r="O24" s="272">
        <v>0.32800000000000001</v>
      </c>
      <c r="P24" s="274" t="s">
        <v>519</v>
      </c>
    </row>
    <row r="25" spans="1:16" s="173" customFormat="1">
      <c r="B25" s="271" t="s">
        <v>27</v>
      </c>
      <c r="C25" s="272">
        <v>0.90300000000000002</v>
      </c>
      <c r="D25" s="273">
        <v>1.2</v>
      </c>
      <c r="E25" s="272">
        <v>6.0999999999999999E-2</v>
      </c>
      <c r="F25" s="273">
        <v>0.7</v>
      </c>
      <c r="G25" s="272" t="s">
        <v>210</v>
      </c>
      <c r="H25" s="273" t="s">
        <v>210</v>
      </c>
      <c r="I25" s="272">
        <v>3.5000000000000003E-2</v>
      </c>
      <c r="J25" s="273">
        <v>0.6</v>
      </c>
      <c r="K25" s="272" t="s">
        <v>210</v>
      </c>
      <c r="L25" s="273" t="s">
        <v>210</v>
      </c>
      <c r="M25" s="272">
        <v>3.1E-2</v>
      </c>
      <c r="N25" s="273">
        <v>1.5</v>
      </c>
      <c r="O25" s="272">
        <v>0.10199999999999999</v>
      </c>
      <c r="P25" s="274" t="s">
        <v>519</v>
      </c>
    </row>
    <row r="26" spans="1:16" s="173" customFormat="1">
      <c r="B26" s="276" t="s">
        <v>53</v>
      </c>
      <c r="C26" s="272">
        <v>0.69499999999999995</v>
      </c>
      <c r="D26" s="274">
        <v>0.3</v>
      </c>
      <c r="E26" s="272">
        <v>0.151</v>
      </c>
      <c r="F26" s="274">
        <v>0.1</v>
      </c>
      <c r="G26" s="272">
        <v>6.0000000000000001E-3</v>
      </c>
      <c r="H26" s="274">
        <v>0.1</v>
      </c>
      <c r="I26" s="272">
        <v>0.107</v>
      </c>
      <c r="J26" s="274">
        <v>0.1</v>
      </c>
      <c r="K26" s="272">
        <v>1E-3</v>
      </c>
      <c r="L26" s="274">
        <v>0.1</v>
      </c>
      <c r="M26" s="272">
        <v>7.0999999999999994E-2</v>
      </c>
      <c r="N26" s="274">
        <v>0.3</v>
      </c>
      <c r="O26" s="272">
        <v>0.20899999999999999</v>
      </c>
      <c r="P26" s="274" t="s">
        <v>519</v>
      </c>
    </row>
    <row r="27" spans="1:16" s="8" customFormat="1">
      <c r="B27" s="56" t="s">
        <v>18</v>
      </c>
      <c r="C27" s="232">
        <v>0.90900000000000003</v>
      </c>
      <c r="D27" s="34">
        <v>1.5</v>
      </c>
      <c r="E27" s="232">
        <v>2.8000000000000001E-2</v>
      </c>
      <c r="F27" s="34">
        <v>0.1</v>
      </c>
      <c r="G27" s="232">
        <v>5.0000000000000001E-3</v>
      </c>
      <c r="H27" s="34">
        <v>0.4</v>
      </c>
      <c r="I27" s="232">
        <v>5.1999999999999998E-2</v>
      </c>
      <c r="J27" s="34">
        <v>0.4</v>
      </c>
      <c r="K27" s="232" t="s">
        <v>210</v>
      </c>
      <c r="L27" s="34" t="s">
        <v>210</v>
      </c>
      <c r="M27" s="232">
        <v>2.1000000000000001E-2</v>
      </c>
      <c r="N27" s="34">
        <v>1.5</v>
      </c>
      <c r="O27" s="232">
        <v>7.0000000000000007E-2</v>
      </c>
      <c r="P27" s="32" t="s">
        <v>519</v>
      </c>
    </row>
    <row r="28" spans="1:16" s="173" customFormat="1" ht="25.9" customHeight="1">
      <c r="A28" s="618" t="s">
        <v>431</v>
      </c>
      <c r="B28" s="618"/>
      <c r="C28" s="618"/>
      <c r="D28" s="618"/>
      <c r="E28" s="618"/>
      <c r="F28" s="618"/>
      <c r="G28" s="618"/>
      <c r="H28" s="618"/>
      <c r="I28" s="618"/>
      <c r="J28" s="150"/>
    </row>
    <row r="29" spans="1:16" s="173" customFormat="1">
      <c r="A29" s="618" t="s">
        <v>54</v>
      </c>
      <c r="B29" s="618"/>
      <c r="C29" s="618"/>
      <c r="D29" s="618"/>
      <c r="E29" s="618"/>
      <c r="F29" s="618"/>
      <c r="G29" s="618"/>
      <c r="H29" s="618"/>
      <c r="I29" s="618"/>
      <c r="J29" s="230"/>
    </row>
    <row r="30" spans="1:16">
      <c r="A30" s="194"/>
      <c r="B30" s="194"/>
      <c r="C30" s="194"/>
      <c r="D30" s="194"/>
      <c r="E30" s="194"/>
      <c r="F30" s="194"/>
      <c r="G30" s="194"/>
      <c r="H30" s="194"/>
      <c r="I30" s="194"/>
      <c r="J30" s="194"/>
      <c r="K30" s="173"/>
      <c r="L30" s="173"/>
      <c r="M30" s="173"/>
      <c r="N30" s="173"/>
      <c r="O30" s="173"/>
      <c r="P30" s="173"/>
    </row>
    <row r="31" spans="1:16" s="76" customFormat="1">
      <c r="A31" s="619" t="s">
        <v>343</v>
      </c>
      <c r="B31" s="619"/>
      <c r="C31" s="619"/>
      <c r="D31" s="619"/>
      <c r="E31" s="619"/>
      <c r="F31" s="619"/>
      <c r="G31" s="619"/>
      <c r="H31" s="619"/>
      <c r="I31" s="619"/>
      <c r="J31" s="149"/>
    </row>
    <row r="34" spans="1:16" s="30" customFormat="1" ht="48">
      <c r="B34" s="74"/>
      <c r="C34" s="74" t="s">
        <v>55</v>
      </c>
      <c r="D34" s="74" t="s">
        <v>46</v>
      </c>
      <c r="E34" s="74" t="s">
        <v>47</v>
      </c>
      <c r="F34" s="74" t="s">
        <v>46</v>
      </c>
      <c r="G34" s="74" t="s">
        <v>48</v>
      </c>
      <c r="H34" s="74" t="s">
        <v>46</v>
      </c>
      <c r="I34" s="75" t="s">
        <v>49</v>
      </c>
      <c r="J34" s="74" t="s">
        <v>46</v>
      </c>
      <c r="K34" s="75" t="s">
        <v>50</v>
      </c>
      <c r="L34" s="74" t="s">
        <v>46</v>
      </c>
      <c r="M34" s="75" t="s">
        <v>51</v>
      </c>
      <c r="N34" s="74" t="s">
        <v>46</v>
      </c>
      <c r="O34" s="75" t="s">
        <v>52</v>
      </c>
      <c r="P34" s="74" t="s">
        <v>46</v>
      </c>
    </row>
    <row r="35" spans="1:16">
      <c r="A35" s="173"/>
      <c r="B35" s="68">
        <v>2015</v>
      </c>
      <c r="C35" s="220">
        <v>0.92300000000000004</v>
      </c>
      <c r="D35" s="171">
        <v>0.8</v>
      </c>
      <c r="E35" s="220">
        <v>3.1E-2</v>
      </c>
      <c r="F35" s="171">
        <v>0.2</v>
      </c>
      <c r="G35" s="220">
        <v>3.0000000000000001E-3</v>
      </c>
      <c r="H35" s="171">
        <v>0.2</v>
      </c>
      <c r="I35" s="220">
        <v>4.8000000000000001E-2</v>
      </c>
      <c r="J35" s="171">
        <v>0.2</v>
      </c>
      <c r="K35" s="544" t="s">
        <v>210</v>
      </c>
      <c r="L35" s="544" t="s">
        <v>210</v>
      </c>
      <c r="M35" s="220">
        <v>8.9999999999999993E-3</v>
      </c>
      <c r="N35" s="171">
        <v>0.5</v>
      </c>
      <c r="O35" s="220">
        <v>6.3E-2</v>
      </c>
      <c r="P35" s="171" t="s">
        <v>210</v>
      </c>
    </row>
    <row r="36" spans="1:16">
      <c r="A36" s="173"/>
      <c r="B36" s="68">
        <v>2016</v>
      </c>
      <c r="C36" s="220">
        <v>0.91600000000000004</v>
      </c>
      <c r="D36" s="171">
        <v>1</v>
      </c>
      <c r="E36" s="220">
        <v>0.03</v>
      </c>
      <c r="F36" s="171">
        <v>0.3</v>
      </c>
      <c r="G36" s="544" t="s">
        <v>210</v>
      </c>
      <c r="H36" s="544" t="s">
        <v>210</v>
      </c>
      <c r="I36" s="220">
        <v>4.7E-2</v>
      </c>
      <c r="J36" s="171">
        <v>0.4</v>
      </c>
      <c r="K36" s="220">
        <v>3.0000000000000001E-3</v>
      </c>
      <c r="L36" s="171">
        <v>0.2</v>
      </c>
      <c r="M36" s="220">
        <v>1.7000000000000001E-2</v>
      </c>
      <c r="N36" s="171">
        <v>1.1000000000000001</v>
      </c>
      <c r="O36" s="220">
        <v>6.4000000000000001E-2</v>
      </c>
      <c r="P36" s="171" t="s">
        <v>210</v>
      </c>
    </row>
    <row r="37" spans="1:16">
      <c r="A37" s="173"/>
      <c r="B37" s="68">
        <v>2017</v>
      </c>
      <c r="C37" s="220">
        <v>0.92200000000000004</v>
      </c>
      <c r="D37" s="171">
        <v>0.8</v>
      </c>
      <c r="E37" s="220">
        <v>0.03</v>
      </c>
      <c r="F37" s="171">
        <v>0.3</v>
      </c>
      <c r="G37" s="544" t="s">
        <v>210</v>
      </c>
      <c r="H37" s="544" t="s">
        <v>210</v>
      </c>
      <c r="I37" s="220">
        <v>4.9000000000000002E-2</v>
      </c>
      <c r="J37" s="171">
        <v>0.3</v>
      </c>
      <c r="K37" s="544" t="s">
        <v>210</v>
      </c>
      <c r="L37" s="544" t="s">
        <v>210</v>
      </c>
      <c r="M37" s="220">
        <v>0.01</v>
      </c>
      <c r="N37" s="171">
        <v>0.4</v>
      </c>
      <c r="O37" s="220">
        <v>6.6000000000000003E-2</v>
      </c>
      <c r="P37" s="171" t="s">
        <v>210</v>
      </c>
    </row>
    <row r="38" spans="1:16">
      <c r="A38" s="173"/>
      <c r="B38" s="69">
        <v>2018</v>
      </c>
      <c r="C38" s="220">
        <v>0.92200000000000004</v>
      </c>
      <c r="D38" s="171">
        <v>0.8</v>
      </c>
      <c r="E38" s="220">
        <v>3.6999999999999998E-2</v>
      </c>
      <c r="F38" s="171">
        <v>0.5</v>
      </c>
      <c r="G38" s="220">
        <v>7.0000000000000001E-3</v>
      </c>
      <c r="H38" s="171">
        <v>0.5</v>
      </c>
      <c r="I38" s="220">
        <v>4.9000000000000002E-2</v>
      </c>
      <c r="J38" s="171">
        <v>0.4</v>
      </c>
      <c r="K38" s="544" t="s">
        <v>210</v>
      </c>
      <c r="L38" s="544" t="s">
        <v>210</v>
      </c>
      <c r="M38" s="544" t="s">
        <v>210</v>
      </c>
      <c r="N38" s="544" t="s">
        <v>210</v>
      </c>
      <c r="O38" s="220">
        <v>6.8000000000000005E-2</v>
      </c>
      <c r="P38" s="171" t="s">
        <v>210</v>
      </c>
    </row>
    <row r="39" spans="1:16">
      <c r="A39" s="173"/>
      <c r="B39" s="69">
        <v>2019</v>
      </c>
      <c r="C39" s="220">
        <v>0.90900000000000003</v>
      </c>
      <c r="D39" s="171">
        <v>1.5</v>
      </c>
      <c r="E39" s="220">
        <v>2.8000000000000001E-2</v>
      </c>
      <c r="F39" s="171">
        <v>0.1</v>
      </c>
      <c r="G39" s="220">
        <v>5.0000000000000001E-3</v>
      </c>
      <c r="H39" s="171">
        <v>0.4</v>
      </c>
      <c r="I39" s="220">
        <v>5.1999999999999998E-2</v>
      </c>
      <c r="J39" s="171">
        <v>0.4</v>
      </c>
      <c r="K39" s="544" t="s">
        <v>210</v>
      </c>
      <c r="L39" s="544" t="s">
        <v>210</v>
      </c>
      <c r="M39" s="220">
        <v>2.1000000000000001E-2</v>
      </c>
      <c r="N39" s="171">
        <v>1.5</v>
      </c>
      <c r="O39" s="220">
        <v>7.0000000000000007E-2</v>
      </c>
      <c r="P39" s="171" t="s">
        <v>210</v>
      </c>
    </row>
    <row r="40" spans="1:16">
      <c r="A40" s="6"/>
      <c r="B40" s="6"/>
      <c r="C40" s="6"/>
      <c r="D40" s="6"/>
      <c r="E40" s="6"/>
      <c r="F40" s="6"/>
      <c r="G40" s="6"/>
      <c r="H40" s="6"/>
      <c r="I40" s="6"/>
      <c r="J40" s="6"/>
      <c r="K40" s="173"/>
      <c r="L40" s="173"/>
      <c r="M40" s="173"/>
      <c r="N40" s="173"/>
      <c r="O40" s="173"/>
      <c r="P40" s="173"/>
    </row>
    <row r="41" spans="1:16" ht="23.9" customHeight="1">
      <c r="A41" s="618" t="s">
        <v>432</v>
      </c>
      <c r="B41" s="618"/>
      <c r="C41" s="618"/>
      <c r="D41" s="618"/>
      <c r="E41" s="618"/>
      <c r="F41" s="618"/>
      <c r="G41" s="618"/>
      <c r="H41" s="618"/>
      <c r="I41" s="618"/>
      <c r="J41" s="150"/>
      <c r="K41" s="173"/>
      <c r="L41" s="173"/>
      <c r="M41" s="173"/>
      <c r="N41" s="173"/>
      <c r="O41" s="173"/>
      <c r="P41" s="173"/>
    </row>
    <row r="42" spans="1:16">
      <c r="A42" s="618" t="s">
        <v>54</v>
      </c>
      <c r="B42" s="618"/>
      <c r="C42" s="618"/>
      <c r="D42" s="618"/>
      <c r="E42" s="618"/>
      <c r="F42" s="618"/>
      <c r="G42" s="618"/>
      <c r="H42" s="618"/>
      <c r="I42" s="618"/>
      <c r="J42" s="194"/>
      <c r="K42" s="173"/>
      <c r="L42" s="173"/>
      <c r="M42" s="173"/>
      <c r="N42" s="173"/>
      <c r="O42" s="173"/>
      <c r="P42" s="173"/>
    </row>
    <row r="43" spans="1:16">
      <c r="A43" s="194"/>
      <c r="B43" s="194"/>
      <c r="C43" s="194"/>
      <c r="D43" s="194"/>
      <c r="E43" s="194"/>
      <c r="F43" s="194"/>
      <c r="G43" s="194"/>
      <c r="H43" s="194"/>
      <c r="I43" s="194"/>
      <c r="J43" s="194"/>
      <c r="K43" s="173"/>
      <c r="L43" s="173"/>
      <c r="M43" s="173"/>
      <c r="N43" s="173"/>
      <c r="O43" s="173"/>
      <c r="P43" s="173"/>
    </row>
    <row r="44" spans="1:16" s="76" customFormat="1">
      <c r="A44" s="619" t="s">
        <v>433</v>
      </c>
      <c r="B44" s="619"/>
      <c r="C44" s="619"/>
      <c r="D44" s="619"/>
      <c r="E44" s="619"/>
      <c r="F44" s="619"/>
      <c r="G44" s="619"/>
      <c r="H44" s="619"/>
      <c r="I44" s="619"/>
      <c r="J44" s="149"/>
    </row>
    <row r="45" spans="1:16">
      <c r="A45" s="194"/>
      <c r="B45" s="194"/>
      <c r="C45" s="194"/>
      <c r="D45" s="194"/>
      <c r="E45" s="194"/>
      <c r="F45" s="194"/>
      <c r="G45" s="194"/>
      <c r="H45" s="194"/>
      <c r="I45" s="194"/>
      <c r="J45" s="194"/>
      <c r="K45" s="173"/>
      <c r="L45" s="173"/>
      <c r="M45" s="173"/>
      <c r="N45" s="173"/>
      <c r="O45" s="173"/>
      <c r="P45" s="173"/>
    </row>
    <row r="46" spans="1:16" s="30" customFormat="1" ht="48">
      <c r="B46" s="74"/>
      <c r="C46" s="74" t="s">
        <v>45</v>
      </c>
      <c r="D46" s="74" t="s">
        <v>46</v>
      </c>
      <c r="E46" s="74" t="s">
        <v>47</v>
      </c>
      <c r="F46" s="74" t="s">
        <v>46</v>
      </c>
      <c r="G46" s="74" t="s">
        <v>48</v>
      </c>
      <c r="H46" s="74" t="s">
        <v>46</v>
      </c>
      <c r="I46" s="75" t="s">
        <v>49</v>
      </c>
      <c r="J46" s="74" t="s">
        <v>46</v>
      </c>
      <c r="K46" s="75" t="s">
        <v>50</v>
      </c>
      <c r="L46" s="74" t="s">
        <v>46</v>
      </c>
      <c r="M46" s="75" t="s">
        <v>51</v>
      </c>
      <c r="N46" s="74" t="s">
        <v>46</v>
      </c>
      <c r="O46" s="75" t="s">
        <v>52</v>
      </c>
      <c r="P46" s="74" t="s">
        <v>46</v>
      </c>
    </row>
    <row r="47" spans="1:16" s="30" customFormat="1">
      <c r="A47" s="30" t="s">
        <v>347</v>
      </c>
      <c r="B47" s="171" t="s">
        <v>310</v>
      </c>
      <c r="C47" s="220">
        <v>1</v>
      </c>
      <c r="D47" s="171">
        <v>5.5</v>
      </c>
      <c r="E47" s="220">
        <v>0</v>
      </c>
      <c r="F47" s="171">
        <v>5.5</v>
      </c>
      <c r="G47" s="220">
        <v>0</v>
      </c>
      <c r="H47" s="171">
        <v>5.5</v>
      </c>
      <c r="I47" s="220">
        <v>0</v>
      </c>
      <c r="J47" s="171">
        <v>5.5</v>
      </c>
      <c r="K47" s="220">
        <v>0</v>
      </c>
      <c r="L47" s="171">
        <v>5.5</v>
      </c>
      <c r="M47" s="220">
        <v>0</v>
      </c>
      <c r="N47" s="171">
        <v>5.5</v>
      </c>
      <c r="O47" s="220">
        <v>6.2E-2</v>
      </c>
      <c r="P47" s="171">
        <v>7</v>
      </c>
    </row>
    <row r="48" spans="1:16" s="30" customFormat="1">
      <c r="A48" s="30" t="s">
        <v>348</v>
      </c>
      <c r="B48" s="171" t="s">
        <v>312</v>
      </c>
      <c r="C48" s="220">
        <v>0.95699999999999996</v>
      </c>
      <c r="D48" s="171">
        <v>3</v>
      </c>
      <c r="E48" s="220">
        <v>2E-3</v>
      </c>
      <c r="F48" s="171">
        <v>0.3</v>
      </c>
      <c r="G48" s="220">
        <v>1.7999999999999999E-2</v>
      </c>
      <c r="H48" s="171">
        <v>2.2999999999999998</v>
      </c>
      <c r="I48" s="220">
        <v>4.3999999999999997E-2</v>
      </c>
      <c r="J48" s="171">
        <v>3.1</v>
      </c>
      <c r="K48" s="220">
        <v>0</v>
      </c>
      <c r="L48" s="171">
        <v>1.3</v>
      </c>
      <c r="M48" s="220">
        <v>4.0000000000000001E-3</v>
      </c>
      <c r="N48" s="171">
        <v>0.4</v>
      </c>
      <c r="O48" s="220">
        <v>2.7E-2</v>
      </c>
      <c r="P48" s="171">
        <v>1.8</v>
      </c>
    </row>
    <row r="49" spans="1:16" s="30" customFormat="1">
      <c r="A49" s="30" t="s">
        <v>349</v>
      </c>
      <c r="B49" s="171" t="s">
        <v>296</v>
      </c>
      <c r="C49" s="220">
        <v>0.72499999999999998</v>
      </c>
      <c r="D49" s="171">
        <v>9.4</v>
      </c>
      <c r="E49" s="220">
        <v>5.0999999999999997E-2</v>
      </c>
      <c r="F49" s="171">
        <v>2.8</v>
      </c>
      <c r="G49" s="220">
        <v>1.4999999999999999E-2</v>
      </c>
      <c r="H49" s="171">
        <v>1.9</v>
      </c>
      <c r="I49" s="220">
        <v>9.5000000000000001E-2</v>
      </c>
      <c r="J49" s="171">
        <v>4.4000000000000004</v>
      </c>
      <c r="K49" s="220">
        <v>0</v>
      </c>
      <c r="L49" s="171">
        <v>0.8</v>
      </c>
      <c r="M49" s="220">
        <v>0.152</v>
      </c>
      <c r="N49" s="171">
        <v>9.3000000000000007</v>
      </c>
      <c r="O49" s="220">
        <v>0.33</v>
      </c>
      <c r="P49" s="171">
        <v>6.3</v>
      </c>
    </row>
    <row r="50" spans="1:16">
      <c r="A50" s="194"/>
      <c r="B50" s="171" t="s">
        <v>310</v>
      </c>
      <c r="C50" s="220">
        <v>1</v>
      </c>
      <c r="D50" s="171">
        <v>5.5</v>
      </c>
      <c r="E50" s="220">
        <v>0</v>
      </c>
      <c r="F50" s="171">
        <v>5.5</v>
      </c>
      <c r="G50" s="220">
        <v>0</v>
      </c>
      <c r="H50" s="171">
        <v>5.5</v>
      </c>
      <c r="I50" s="220">
        <v>0</v>
      </c>
      <c r="J50" s="171">
        <v>5.5</v>
      </c>
      <c r="K50" s="220">
        <v>0</v>
      </c>
      <c r="L50" s="171">
        <v>5.5</v>
      </c>
      <c r="M50" s="220">
        <v>0</v>
      </c>
      <c r="N50" s="171">
        <v>5.5</v>
      </c>
      <c r="O50" s="220">
        <v>6.2E-2</v>
      </c>
      <c r="P50" s="171">
        <v>7</v>
      </c>
    </row>
    <row r="51" spans="1:16">
      <c r="A51" s="194"/>
      <c r="B51" s="171" t="s">
        <v>307</v>
      </c>
      <c r="C51" s="220">
        <v>0.995</v>
      </c>
      <c r="D51" s="171">
        <v>0.8</v>
      </c>
      <c r="E51" s="220">
        <v>0</v>
      </c>
      <c r="F51" s="171">
        <v>2.7</v>
      </c>
      <c r="G51" s="220">
        <v>8.9999999999999993E-3</v>
      </c>
      <c r="H51" s="171">
        <v>1.4</v>
      </c>
      <c r="I51" s="220">
        <v>8.0000000000000002E-3</v>
      </c>
      <c r="J51" s="171">
        <v>1.1000000000000001</v>
      </c>
      <c r="K51" s="220">
        <v>0</v>
      </c>
      <c r="L51" s="171">
        <v>2.7</v>
      </c>
      <c r="M51" s="220">
        <v>0</v>
      </c>
      <c r="N51" s="171">
        <v>2.7</v>
      </c>
      <c r="O51" s="220">
        <v>0.03</v>
      </c>
      <c r="P51" s="171">
        <v>3.9</v>
      </c>
    </row>
    <row r="52" spans="1:16">
      <c r="A52" s="194"/>
      <c r="B52" s="171" t="s">
        <v>302</v>
      </c>
      <c r="C52" s="220">
        <v>0.99199999999999999</v>
      </c>
      <c r="D52" s="171">
        <v>1</v>
      </c>
      <c r="E52" s="220">
        <v>8.0000000000000002E-3</v>
      </c>
      <c r="F52" s="171">
        <v>1</v>
      </c>
      <c r="G52" s="220">
        <v>0</v>
      </c>
      <c r="H52" s="171">
        <v>0.7</v>
      </c>
      <c r="I52" s="220">
        <v>0</v>
      </c>
      <c r="J52" s="171">
        <v>0.7</v>
      </c>
      <c r="K52" s="220">
        <v>0</v>
      </c>
      <c r="L52" s="171">
        <v>0.7</v>
      </c>
      <c r="M52" s="220">
        <v>0</v>
      </c>
      <c r="N52" s="171">
        <v>0.7</v>
      </c>
      <c r="O52" s="220">
        <v>2.5999999999999999E-2</v>
      </c>
      <c r="P52" s="171">
        <v>2</v>
      </c>
    </row>
    <row r="53" spans="1:16" s="173" customFormat="1">
      <c r="A53" s="207"/>
      <c r="B53" s="171" t="s">
        <v>291</v>
      </c>
      <c r="C53" s="220">
        <v>0.98499999999999999</v>
      </c>
      <c r="D53" s="171">
        <v>1.4</v>
      </c>
      <c r="E53" s="220">
        <v>0</v>
      </c>
      <c r="F53" s="171">
        <v>0.3</v>
      </c>
      <c r="G53" s="220">
        <v>1.0999999999999999E-2</v>
      </c>
      <c r="H53" s="171">
        <v>1.5</v>
      </c>
      <c r="I53" s="220">
        <v>0.02</v>
      </c>
      <c r="J53" s="171">
        <v>1.9</v>
      </c>
      <c r="K53" s="220">
        <v>0</v>
      </c>
      <c r="L53" s="171">
        <v>3</v>
      </c>
      <c r="M53" s="220">
        <v>0</v>
      </c>
      <c r="N53" s="171">
        <v>3</v>
      </c>
      <c r="O53" s="220">
        <v>1.2999999999999999E-2</v>
      </c>
      <c r="P53" s="171">
        <v>1.3</v>
      </c>
    </row>
    <row r="54" spans="1:16" s="173" customFormat="1">
      <c r="A54" s="207"/>
      <c r="B54" s="171" t="s">
        <v>297</v>
      </c>
      <c r="C54" s="220">
        <v>0.98499999999999999</v>
      </c>
      <c r="D54" s="171">
        <v>1.1000000000000001</v>
      </c>
      <c r="E54" s="220">
        <v>3.0000000000000001E-3</v>
      </c>
      <c r="F54" s="171">
        <v>0.6</v>
      </c>
      <c r="G54" s="220">
        <v>0</v>
      </c>
      <c r="H54" s="171">
        <v>1</v>
      </c>
      <c r="I54" s="220">
        <v>6.0000000000000001E-3</v>
      </c>
      <c r="J54" s="171">
        <v>0.7</v>
      </c>
      <c r="K54" s="220">
        <v>7.0000000000000001E-3</v>
      </c>
      <c r="L54" s="171">
        <v>1</v>
      </c>
      <c r="M54" s="220">
        <v>0</v>
      </c>
      <c r="N54" s="171">
        <v>0.1</v>
      </c>
      <c r="O54" s="220">
        <v>3.2000000000000001E-2</v>
      </c>
      <c r="P54" s="171">
        <v>2.4</v>
      </c>
    </row>
    <row r="55" spans="1:16" s="173" customFormat="1">
      <c r="A55" s="207"/>
      <c r="B55" s="171" t="s">
        <v>294</v>
      </c>
      <c r="C55" s="220">
        <v>0.98</v>
      </c>
      <c r="D55" s="171">
        <v>1.5</v>
      </c>
      <c r="E55" s="220">
        <v>0</v>
      </c>
      <c r="F55" s="171">
        <v>0.1</v>
      </c>
      <c r="G55" s="220">
        <v>1.2999999999999999E-2</v>
      </c>
      <c r="H55" s="171">
        <v>1.5</v>
      </c>
      <c r="I55" s="220">
        <v>1.2999999999999999E-2</v>
      </c>
      <c r="J55" s="171">
        <v>1.4</v>
      </c>
      <c r="K55" s="220">
        <v>0</v>
      </c>
      <c r="L55" s="171">
        <v>0.8</v>
      </c>
      <c r="M55" s="220">
        <v>1.0999999999999999E-2</v>
      </c>
      <c r="N55" s="171">
        <v>1.2</v>
      </c>
      <c r="O55" s="220">
        <v>7.2999999999999995E-2</v>
      </c>
      <c r="P55" s="171">
        <v>5.0999999999999996</v>
      </c>
    </row>
    <row r="56" spans="1:16" s="173" customFormat="1">
      <c r="A56" s="207"/>
      <c r="B56" s="171" t="s">
        <v>303</v>
      </c>
      <c r="C56" s="220">
        <v>0.97699999999999998</v>
      </c>
      <c r="D56" s="171">
        <v>3.2</v>
      </c>
      <c r="E56" s="220">
        <v>2.3E-2</v>
      </c>
      <c r="F56" s="171">
        <v>3.2</v>
      </c>
      <c r="G56" s="220">
        <v>8.0000000000000002E-3</v>
      </c>
      <c r="H56" s="171">
        <v>1.1000000000000001</v>
      </c>
      <c r="I56" s="220">
        <v>0</v>
      </c>
      <c r="J56" s="171">
        <v>0.9</v>
      </c>
      <c r="K56" s="220">
        <v>0</v>
      </c>
      <c r="L56" s="171">
        <v>0.9</v>
      </c>
      <c r="M56" s="220">
        <v>0</v>
      </c>
      <c r="N56" s="171">
        <v>0.9</v>
      </c>
      <c r="O56" s="220">
        <v>1.7000000000000001E-2</v>
      </c>
      <c r="P56" s="171">
        <v>1.7</v>
      </c>
    </row>
    <row r="57" spans="1:16" s="173" customFormat="1">
      <c r="A57" s="207"/>
      <c r="B57" s="171" t="s">
        <v>288</v>
      </c>
      <c r="C57" s="220">
        <v>0.97499999999999998</v>
      </c>
      <c r="D57" s="171">
        <v>1.9</v>
      </c>
      <c r="E57" s="220">
        <v>8.9999999999999993E-3</v>
      </c>
      <c r="F57" s="171">
        <v>1</v>
      </c>
      <c r="G57" s="220">
        <v>0</v>
      </c>
      <c r="H57" s="171">
        <v>0.7</v>
      </c>
      <c r="I57" s="220">
        <v>2.3E-2</v>
      </c>
      <c r="J57" s="171">
        <v>1.8</v>
      </c>
      <c r="K57" s="220">
        <v>0</v>
      </c>
      <c r="L57" s="171">
        <v>0.7</v>
      </c>
      <c r="M57" s="220">
        <v>0</v>
      </c>
      <c r="N57" s="171">
        <v>0.7</v>
      </c>
      <c r="O57" s="220">
        <v>3.0000000000000001E-3</v>
      </c>
      <c r="P57" s="171">
        <v>0.5</v>
      </c>
    </row>
    <row r="58" spans="1:16" s="173" customFormat="1">
      <c r="A58" s="207"/>
      <c r="B58" s="171" t="s">
        <v>306</v>
      </c>
      <c r="C58" s="220">
        <v>0.97499999999999998</v>
      </c>
      <c r="D58" s="171">
        <v>1.5</v>
      </c>
      <c r="E58" s="220">
        <v>8.9999999999999993E-3</v>
      </c>
      <c r="F58" s="171">
        <v>0.9</v>
      </c>
      <c r="G58" s="220">
        <v>0</v>
      </c>
      <c r="H58" s="171">
        <v>0.6</v>
      </c>
      <c r="I58" s="220">
        <v>3.5000000000000003E-2</v>
      </c>
      <c r="J58" s="171">
        <v>3.1</v>
      </c>
      <c r="K58" s="220">
        <v>1.2E-2</v>
      </c>
      <c r="L58" s="171">
        <v>1.7</v>
      </c>
      <c r="M58" s="220">
        <v>0</v>
      </c>
      <c r="N58" s="171">
        <v>0.6</v>
      </c>
      <c r="O58" s="220">
        <v>0.05</v>
      </c>
      <c r="P58" s="171">
        <v>3.7</v>
      </c>
    </row>
    <row r="59" spans="1:16" s="173" customFormat="1">
      <c r="A59" s="207"/>
      <c r="B59" s="171" t="s">
        <v>289</v>
      </c>
      <c r="C59" s="220">
        <v>0.97199999999999998</v>
      </c>
      <c r="D59" s="279">
        <v>2</v>
      </c>
      <c r="E59" s="220">
        <v>0</v>
      </c>
      <c r="F59" s="171">
        <v>0.9</v>
      </c>
      <c r="G59" s="220">
        <v>0</v>
      </c>
      <c r="H59" s="171">
        <v>0.9</v>
      </c>
      <c r="I59" s="220">
        <v>3.6999999999999998E-2</v>
      </c>
      <c r="J59" s="171">
        <v>2.5</v>
      </c>
      <c r="K59" s="220">
        <v>0</v>
      </c>
      <c r="L59" s="171">
        <v>0.9</v>
      </c>
      <c r="M59" s="220">
        <v>5.0000000000000001E-3</v>
      </c>
      <c r="N59" s="279">
        <v>0.7</v>
      </c>
      <c r="O59" s="220">
        <v>3.5999999999999997E-2</v>
      </c>
      <c r="P59" s="171">
        <v>2.5</v>
      </c>
    </row>
    <row r="60" spans="1:16" s="173" customFormat="1">
      <c r="A60" s="207"/>
      <c r="B60" s="171" t="s">
        <v>295</v>
      </c>
      <c r="C60" s="220">
        <v>0.96899999999999997</v>
      </c>
      <c r="D60" s="171">
        <v>2.2000000000000002</v>
      </c>
      <c r="E60" s="220">
        <v>1.6E-2</v>
      </c>
      <c r="F60" s="171">
        <v>1.8</v>
      </c>
      <c r="G60" s="220">
        <v>4.0000000000000001E-3</v>
      </c>
      <c r="H60" s="171">
        <v>0.6</v>
      </c>
      <c r="I60" s="220">
        <v>1.4E-2</v>
      </c>
      <c r="J60" s="171">
        <v>1.3</v>
      </c>
      <c r="K60" s="220">
        <v>2E-3</v>
      </c>
      <c r="L60" s="171">
        <v>0.2</v>
      </c>
      <c r="M60" s="220">
        <v>2E-3</v>
      </c>
      <c r="N60" s="171">
        <v>0.3</v>
      </c>
      <c r="O60" s="220">
        <v>5.7000000000000002E-2</v>
      </c>
      <c r="P60" s="171">
        <v>4.8</v>
      </c>
    </row>
    <row r="61" spans="1:16" s="173" customFormat="1">
      <c r="A61" s="207"/>
      <c r="B61" s="171" t="s">
        <v>311</v>
      </c>
      <c r="C61" s="220">
        <v>0.95899999999999996</v>
      </c>
      <c r="D61" s="171">
        <v>2.5</v>
      </c>
      <c r="E61" s="220">
        <v>0</v>
      </c>
      <c r="F61" s="171">
        <v>0.6</v>
      </c>
      <c r="G61" s="220">
        <v>1.2E-2</v>
      </c>
      <c r="H61" s="171">
        <v>1.3</v>
      </c>
      <c r="I61" s="220">
        <v>4.1000000000000002E-2</v>
      </c>
      <c r="J61" s="171">
        <v>2.5</v>
      </c>
      <c r="K61" s="220">
        <v>0</v>
      </c>
      <c r="L61" s="171">
        <v>0.6</v>
      </c>
      <c r="M61" s="220">
        <v>0</v>
      </c>
      <c r="N61" s="171">
        <v>0.6</v>
      </c>
      <c r="O61" s="220">
        <v>1.0999999999999999E-2</v>
      </c>
      <c r="P61" s="171">
        <v>1.2</v>
      </c>
    </row>
    <row r="62" spans="1:16" s="173" customFormat="1">
      <c r="A62" s="207"/>
      <c r="B62" s="171" t="s">
        <v>304</v>
      </c>
      <c r="C62" s="220">
        <v>0.95699999999999996</v>
      </c>
      <c r="D62" s="171">
        <v>2.7</v>
      </c>
      <c r="E62" s="220">
        <v>1.2999999999999999E-2</v>
      </c>
      <c r="F62" s="171">
        <v>1.8</v>
      </c>
      <c r="G62" s="220">
        <v>7.0000000000000001E-3</v>
      </c>
      <c r="H62" s="171">
        <v>1</v>
      </c>
      <c r="I62" s="220">
        <v>1.7999999999999999E-2</v>
      </c>
      <c r="J62" s="171">
        <v>1.9</v>
      </c>
      <c r="K62" s="220">
        <v>0</v>
      </c>
      <c r="L62" s="171">
        <v>0.9</v>
      </c>
      <c r="M62" s="220">
        <v>3.6999999999999998E-2</v>
      </c>
      <c r="N62" s="171">
        <v>4.5999999999999996</v>
      </c>
      <c r="O62" s="220">
        <v>0.10100000000000001</v>
      </c>
      <c r="P62" s="171">
        <v>5.9</v>
      </c>
    </row>
    <row r="63" spans="1:16">
      <c r="A63" s="194"/>
      <c r="B63" s="171" t="s">
        <v>312</v>
      </c>
      <c r="C63" s="220">
        <v>0.95699999999999996</v>
      </c>
      <c r="D63" s="171">
        <v>3</v>
      </c>
      <c r="E63" s="220">
        <v>2E-3</v>
      </c>
      <c r="F63" s="171">
        <v>0.3</v>
      </c>
      <c r="G63" s="220">
        <v>1.7999999999999999E-2</v>
      </c>
      <c r="H63" s="171">
        <v>2.2999999999999998</v>
      </c>
      <c r="I63" s="220">
        <v>4.3999999999999997E-2</v>
      </c>
      <c r="J63" s="171">
        <v>3.1</v>
      </c>
      <c r="K63" s="220">
        <v>0</v>
      </c>
      <c r="L63" s="171">
        <v>1.3</v>
      </c>
      <c r="M63" s="220">
        <v>4.0000000000000001E-3</v>
      </c>
      <c r="N63" s="171">
        <v>0.4</v>
      </c>
      <c r="O63" s="220">
        <v>2.7E-2</v>
      </c>
      <c r="P63" s="171">
        <v>1.8</v>
      </c>
    </row>
    <row r="64" spans="1:16">
      <c r="A64" s="194"/>
      <c r="B64" s="171" t="s">
        <v>290</v>
      </c>
      <c r="C64" s="220">
        <v>0.94699999999999995</v>
      </c>
      <c r="D64" s="171">
        <v>3.1</v>
      </c>
      <c r="E64" s="220">
        <v>2.7E-2</v>
      </c>
      <c r="F64" s="171">
        <v>2.2999999999999998</v>
      </c>
      <c r="G64" s="220">
        <v>0</v>
      </c>
      <c r="H64" s="171">
        <v>4.7</v>
      </c>
      <c r="I64" s="220">
        <v>2.5999999999999999E-2</v>
      </c>
      <c r="J64" s="171">
        <v>2.1</v>
      </c>
      <c r="K64" s="220">
        <v>0.01</v>
      </c>
      <c r="L64" s="171">
        <v>1.6</v>
      </c>
      <c r="M64" s="220">
        <v>0</v>
      </c>
      <c r="N64" s="171">
        <v>4.7</v>
      </c>
      <c r="O64" s="220">
        <v>1.2E-2</v>
      </c>
      <c r="P64" s="171">
        <v>1.2</v>
      </c>
    </row>
    <row r="65" spans="1:16">
      <c r="A65" s="194"/>
      <c r="B65" s="171" t="s">
        <v>309</v>
      </c>
      <c r="C65" s="220">
        <v>0.94399999999999995</v>
      </c>
      <c r="D65" s="171">
        <v>1.4</v>
      </c>
      <c r="E65" s="220">
        <v>6.0000000000000001E-3</v>
      </c>
      <c r="F65" s="171">
        <v>0.6</v>
      </c>
      <c r="G65" s="220">
        <v>1E-3</v>
      </c>
      <c r="H65" s="171">
        <v>0.1</v>
      </c>
      <c r="I65" s="220">
        <v>5.1999999999999998E-2</v>
      </c>
      <c r="J65" s="171">
        <v>1.2</v>
      </c>
      <c r="K65" s="220">
        <v>3.0000000000000001E-3</v>
      </c>
      <c r="L65" s="171">
        <v>0.4</v>
      </c>
      <c r="M65" s="220">
        <v>6.0000000000000001E-3</v>
      </c>
      <c r="N65" s="171">
        <v>0.6</v>
      </c>
      <c r="O65" s="220">
        <v>7.2999999999999995E-2</v>
      </c>
      <c r="P65" s="171">
        <v>2.2000000000000002</v>
      </c>
    </row>
    <row r="66" spans="1:16">
      <c r="A66" s="194"/>
      <c r="B66" s="171" t="s">
        <v>301</v>
      </c>
      <c r="C66" s="220">
        <v>0.94299999999999995</v>
      </c>
      <c r="D66" s="171">
        <v>4</v>
      </c>
      <c r="E66" s="220">
        <v>0.04</v>
      </c>
      <c r="F66" s="171">
        <v>3.8</v>
      </c>
      <c r="G66" s="220">
        <v>5.0000000000000001E-3</v>
      </c>
      <c r="H66" s="171">
        <v>0.5</v>
      </c>
      <c r="I66" s="220">
        <v>2.9000000000000001E-2</v>
      </c>
      <c r="J66" s="171">
        <v>2</v>
      </c>
      <c r="K66" s="220">
        <v>0</v>
      </c>
      <c r="L66" s="171">
        <v>1</v>
      </c>
      <c r="M66" s="220">
        <v>2E-3</v>
      </c>
      <c r="N66" s="171">
        <v>0.3</v>
      </c>
      <c r="O66" s="220">
        <v>0.113</v>
      </c>
      <c r="P66" s="171">
        <v>5</v>
      </c>
    </row>
    <row r="67" spans="1:16">
      <c r="A67" s="194"/>
      <c r="B67" s="171" t="s">
        <v>299</v>
      </c>
      <c r="C67" s="220">
        <v>0.93799999999999994</v>
      </c>
      <c r="D67" s="171">
        <v>5.0999999999999996</v>
      </c>
      <c r="E67" s="220">
        <v>2.5999999999999999E-2</v>
      </c>
      <c r="F67" s="171">
        <v>3.7</v>
      </c>
      <c r="G67" s="220">
        <v>5.0000000000000001E-3</v>
      </c>
      <c r="H67" s="171">
        <v>0.7</v>
      </c>
      <c r="I67" s="220">
        <v>2.3E-2</v>
      </c>
      <c r="J67" s="171">
        <v>1.8</v>
      </c>
      <c r="K67" s="220">
        <v>0</v>
      </c>
      <c r="L67" s="171">
        <v>2.2999999999999998</v>
      </c>
      <c r="M67" s="220">
        <v>0.03</v>
      </c>
      <c r="N67" s="171">
        <v>3.5</v>
      </c>
      <c r="O67" s="220">
        <v>0.112</v>
      </c>
      <c r="P67" s="171">
        <v>5.6</v>
      </c>
    </row>
    <row r="68" spans="1:16">
      <c r="A68" s="194"/>
      <c r="B68" s="171" t="s">
        <v>300</v>
      </c>
      <c r="C68" s="220">
        <v>0.93200000000000005</v>
      </c>
      <c r="D68" s="171">
        <v>5</v>
      </c>
      <c r="E68" s="220">
        <v>3.9E-2</v>
      </c>
      <c r="F68" s="171">
        <v>4.3</v>
      </c>
      <c r="G68" s="220">
        <v>4.0000000000000001E-3</v>
      </c>
      <c r="H68" s="171">
        <v>0.5</v>
      </c>
      <c r="I68" s="220">
        <v>1.2999999999999999E-2</v>
      </c>
      <c r="J68" s="171">
        <v>1.3</v>
      </c>
      <c r="K68" s="220">
        <v>0</v>
      </c>
      <c r="L68" s="171">
        <v>2.6</v>
      </c>
      <c r="M68" s="220">
        <v>0.02</v>
      </c>
      <c r="N68" s="171">
        <v>2.4</v>
      </c>
      <c r="O68" s="220">
        <v>9.9000000000000005E-2</v>
      </c>
      <c r="P68" s="171">
        <v>5.0999999999999996</v>
      </c>
    </row>
    <row r="69" spans="1:16">
      <c r="A69" s="194"/>
      <c r="B69" s="171" t="s">
        <v>305</v>
      </c>
      <c r="C69" s="220">
        <v>0.92900000000000005</v>
      </c>
      <c r="D69" s="171">
        <v>3.3</v>
      </c>
      <c r="E69" s="220">
        <v>1.2999999999999999E-2</v>
      </c>
      <c r="F69" s="171">
        <v>1.7</v>
      </c>
      <c r="G69" s="220">
        <v>0</v>
      </c>
      <c r="H69" s="171">
        <v>1.9</v>
      </c>
      <c r="I69" s="220">
        <v>5.1999999999999998E-2</v>
      </c>
      <c r="J69" s="171">
        <v>2.4</v>
      </c>
      <c r="K69" s="220">
        <v>0</v>
      </c>
      <c r="L69" s="171">
        <v>1.9</v>
      </c>
      <c r="M69" s="220">
        <v>8.9999999999999993E-3</v>
      </c>
      <c r="N69" s="171">
        <v>1.1000000000000001</v>
      </c>
      <c r="O69" s="220">
        <v>6.6000000000000003E-2</v>
      </c>
      <c r="P69" s="171">
        <v>4.3</v>
      </c>
    </row>
    <row r="70" spans="1:16">
      <c r="A70" s="194"/>
      <c r="B70" s="171" t="s">
        <v>298</v>
      </c>
      <c r="C70" s="220">
        <v>0.92300000000000004</v>
      </c>
      <c r="D70" s="171">
        <v>5.5</v>
      </c>
      <c r="E70" s="220">
        <v>1.4999999999999999E-2</v>
      </c>
      <c r="F70" s="171">
        <v>1.5</v>
      </c>
      <c r="G70" s="220">
        <v>0</v>
      </c>
      <c r="H70" s="171">
        <v>2.4</v>
      </c>
      <c r="I70" s="220">
        <v>5.3999999999999999E-2</v>
      </c>
      <c r="J70" s="171">
        <v>4.5</v>
      </c>
      <c r="K70" s="220">
        <v>0</v>
      </c>
      <c r="L70" s="171">
        <v>2.4</v>
      </c>
      <c r="M70" s="220">
        <v>1.2E-2</v>
      </c>
      <c r="N70" s="171">
        <v>1.4</v>
      </c>
      <c r="O70" s="220">
        <v>4.2999999999999997E-2</v>
      </c>
      <c r="P70" s="171">
        <v>2.5</v>
      </c>
    </row>
    <row r="71" spans="1:16">
      <c r="A71" s="194"/>
      <c r="B71" s="171" t="s">
        <v>308</v>
      </c>
      <c r="C71" s="220">
        <v>0.88700000000000001</v>
      </c>
      <c r="D71" s="171">
        <v>1.6</v>
      </c>
      <c r="E71" s="220">
        <v>3.3000000000000002E-2</v>
      </c>
      <c r="F71" s="171">
        <v>1.1000000000000001</v>
      </c>
      <c r="G71" s="220">
        <v>2E-3</v>
      </c>
      <c r="H71" s="171">
        <v>0.3</v>
      </c>
      <c r="I71" s="220">
        <v>8.4000000000000005E-2</v>
      </c>
      <c r="J71" s="171">
        <v>1.5</v>
      </c>
      <c r="K71" s="220">
        <v>3.0000000000000001E-3</v>
      </c>
      <c r="L71" s="171">
        <v>0.4</v>
      </c>
      <c r="M71" s="220">
        <v>8.0000000000000002E-3</v>
      </c>
      <c r="N71" s="171">
        <v>0.7</v>
      </c>
      <c r="O71" s="220">
        <v>0.06</v>
      </c>
      <c r="P71" s="171">
        <v>1.4</v>
      </c>
    </row>
    <row r="72" spans="1:16">
      <c r="A72" s="194"/>
      <c r="B72" s="171" t="s">
        <v>292</v>
      </c>
      <c r="C72" s="220">
        <v>0.85099999999999998</v>
      </c>
      <c r="D72" s="171">
        <v>5.6</v>
      </c>
      <c r="E72" s="220">
        <v>2.4E-2</v>
      </c>
      <c r="F72" s="171">
        <v>1.9</v>
      </c>
      <c r="G72" s="220">
        <v>0</v>
      </c>
      <c r="H72" s="171">
        <v>1.3</v>
      </c>
      <c r="I72" s="220">
        <v>0.13500000000000001</v>
      </c>
      <c r="J72" s="171">
        <v>5.4</v>
      </c>
      <c r="K72" s="220">
        <v>0</v>
      </c>
      <c r="L72" s="171">
        <v>1.3</v>
      </c>
      <c r="M72" s="220">
        <v>6.0000000000000001E-3</v>
      </c>
      <c r="N72" s="171">
        <v>0.8</v>
      </c>
      <c r="O72" s="220">
        <v>6.7000000000000004E-2</v>
      </c>
      <c r="P72" s="171">
        <v>4.2</v>
      </c>
    </row>
    <row r="73" spans="1:16">
      <c r="A73" s="194"/>
      <c r="B73" s="171" t="s">
        <v>28</v>
      </c>
      <c r="C73" s="220">
        <v>0.85</v>
      </c>
      <c r="D73" s="171">
        <v>3.9</v>
      </c>
      <c r="E73" s="220">
        <v>0.10199999999999999</v>
      </c>
      <c r="F73" s="171">
        <v>3.3</v>
      </c>
      <c r="G73" s="220">
        <v>8.9999999999999993E-3</v>
      </c>
      <c r="H73" s="171">
        <v>1.1000000000000001</v>
      </c>
      <c r="I73" s="220">
        <v>0.06</v>
      </c>
      <c r="J73" s="171">
        <v>3.3</v>
      </c>
      <c r="K73" s="220">
        <v>2E-3</v>
      </c>
      <c r="L73" s="171">
        <v>0.3</v>
      </c>
      <c r="M73" s="220">
        <v>7.0000000000000001E-3</v>
      </c>
      <c r="N73" s="171">
        <v>0.5</v>
      </c>
      <c r="O73" s="220">
        <v>4.3999999999999997E-2</v>
      </c>
      <c r="P73" s="171">
        <v>2.2000000000000002</v>
      </c>
    </row>
    <row r="74" spans="1:16">
      <c r="A74" s="194"/>
      <c r="B74" s="171" t="s">
        <v>293</v>
      </c>
      <c r="C74" s="220">
        <v>0.80800000000000005</v>
      </c>
      <c r="D74" s="171">
        <v>2.4</v>
      </c>
      <c r="E74" s="220">
        <v>0.11600000000000001</v>
      </c>
      <c r="F74" s="171">
        <v>2</v>
      </c>
      <c r="G74" s="220">
        <v>4.0000000000000001E-3</v>
      </c>
      <c r="H74" s="171">
        <v>0.4</v>
      </c>
      <c r="I74" s="220">
        <v>6.5000000000000002E-2</v>
      </c>
      <c r="J74" s="171">
        <v>1.4</v>
      </c>
      <c r="K74" s="220">
        <v>3.0000000000000001E-3</v>
      </c>
      <c r="L74" s="171">
        <v>0.2</v>
      </c>
      <c r="M74" s="220">
        <v>2.3E-2</v>
      </c>
      <c r="N74" s="171">
        <v>0.9</v>
      </c>
      <c r="O74" s="220">
        <v>7.1999999999999995E-2</v>
      </c>
      <c r="P74" s="171">
        <v>1.8</v>
      </c>
    </row>
    <row r="75" spans="1:16">
      <c r="A75" s="194"/>
      <c r="B75" s="171" t="s">
        <v>296</v>
      </c>
      <c r="C75" s="220">
        <v>0.72499999999999998</v>
      </c>
      <c r="D75" s="171">
        <v>9.4</v>
      </c>
      <c r="E75" s="220">
        <v>5.0999999999999997E-2</v>
      </c>
      <c r="F75" s="171">
        <v>2.8</v>
      </c>
      <c r="G75" s="220">
        <v>1.4999999999999999E-2</v>
      </c>
      <c r="H75" s="171">
        <v>1.9</v>
      </c>
      <c r="I75" s="220">
        <v>9.5000000000000001E-2</v>
      </c>
      <c r="J75" s="171">
        <v>4.4000000000000004</v>
      </c>
      <c r="K75" s="220">
        <v>0</v>
      </c>
      <c r="L75" s="171">
        <v>0.8</v>
      </c>
      <c r="M75" s="220">
        <v>0.152</v>
      </c>
      <c r="N75" s="171">
        <v>9.3000000000000007</v>
      </c>
      <c r="O75" s="220">
        <v>0.33</v>
      </c>
      <c r="P75" s="171">
        <v>6.3</v>
      </c>
    </row>
    <row r="76" spans="1:16" s="173" customFormat="1">
      <c r="A76" s="246"/>
      <c r="B76" s="171"/>
      <c r="C76" s="220"/>
      <c r="D76" s="171"/>
      <c r="E76" s="220"/>
      <c r="F76" s="171"/>
      <c r="G76" s="220"/>
      <c r="H76" s="171"/>
      <c r="I76" s="220"/>
      <c r="J76" s="171"/>
      <c r="K76" s="220"/>
      <c r="L76" s="171"/>
      <c r="M76" s="220"/>
      <c r="N76" s="171"/>
      <c r="O76" s="220"/>
      <c r="P76" s="171"/>
    </row>
    <row r="77" spans="1:16" s="173" customFormat="1">
      <c r="A77" s="246"/>
      <c r="B77" s="171"/>
      <c r="C77" s="220"/>
      <c r="D77" s="171"/>
      <c r="E77" s="220"/>
      <c r="F77" s="171"/>
      <c r="G77" s="220"/>
      <c r="H77" s="171"/>
      <c r="I77" s="220"/>
      <c r="J77" s="171"/>
      <c r="K77" s="220"/>
      <c r="L77" s="171"/>
      <c r="M77" s="220"/>
      <c r="N77" s="171"/>
      <c r="O77" s="220"/>
      <c r="P77" s="171"/>
    </row>
    <row r="78" spans="1:16" s="173" customFormat="1">
      <c r="A78" s="246"/>
      <c r="B78" s="171"/>
      <c r="C78" s="220"/>
      <c r="D78" s="171"/>
      <c r="E78" s="220"/>
      <c r="F78" s="171"/>
      <c r="G78" s="220"/>
      <c r="H78" s="171"/>
      <c r="I78" s="220"/>
      <c r="J78" s="171"/>
      <c r="K78" s="220"/>
      <c r="L78" s="171"/>
      <c r="M78" s="220"/>
      <c r="N78" s="171"/>
      <c r="O78" s="220"/>
      <c r="P78" s="171"/>
    </row>
    <row r="79" spans="1:16" s="173" customFormat="1">
      <c r="A79" s="246"/>
      <c r="B79" s="171"/>
      <c r="C79" s="220"/>
      <c r="D79" s="171"/>
      <c r="E79" s="220"/>
      <c r="F79" s="171"/>
      <c r="G79" s="220"/>
      <c r="H79" s="171"/>
      <c r="I79" s="220"/>
      <c r="J79" s="171"/>
      <c r="K79" s="220"/>
      <c r="L79" s="171"/>
      <c r="M79" s="220"/>
      <c r="N79" s="171"/>
      <c r="O79" s="220"/>
      <c r="P79" s="171"/>
    </row>
    <row r="80" spans="1:16" s="173" customFormat="1">
      <c r="A80" s="246"/>
      <c r="B80" s="171"/>
      <c r="C80" s="220"/>
      <c r="D80" s="171"/>
      <c r="E80" s="220"/>
      <c r="F80" s="171"/>
      <c r="G80" s="220"/>
      <c r="H80" s="171"/>
      <c r="I80" s="220"/>
      <c r="J80" s="171"/>
      <c r="K80" s="220"/>
      <c r="L80" s="171"/>
      <c r="M80" s="220"/>
      <c r="N80" s="171"/>
      <c r="O80" s="220"/>
      <c r="P80" s="171"/>
    </row>
    <row r="81" spans="1:16" s="173" customFormat="1">
      <c r="A81" s="246"/>
      <c r="B81" s="171"/>
      <c r="C81" s="220"/>
      <c r="D81" s="171"/>
      <c r="E81" s="220"/>
      <c r="F81" s="171"/>
      <c r="G81" s="220"/>
      <c r="H81" s="171"/>
      <c r="I81" s="220"/>
      <c r="J81" s="171"/>
      <c r="K81" s="220"/>
      <c r="L81" s="171"/>
      <c r="M81" s="220"/>
      <c r="N81" s="171"/>
      <c r="O81" s="220"/>
      <c r="P81" s="171"/>
    </row>
    <row r="82" spans="1:16" s="173" customFormat="1">
      <c r="A82" s="246"/>
      <c r="B82" s="171"/>
      <c r="C82" s="220"/>
      <c r="D82" s="171"/>
      <c r="E82" s="220"/>
      <c r="F82" s="171"/>
      <c r="G82" s="220"/>
      <c r="H82" s="171"/>
      <c r="I82" s="220"/>
      <c r="J82" s="171"/>
      <c r="K82" s="220"/>
      <c r="L82" s="171"/>
      <c r="M82" s="220"/>
      <c r="N82" s="171"/>
      <c r="O82" s="220"/>
      <c r="P82" s="171"/>
    </row>
    <row r="83" spans="1:16" s="173" customFormat="1">
      <c r="A83" s="246"/>
      <c r="B83" s="171"/>
      <c r="C83" s="220"/>
      <c r="D83" s="171"/>
      <c r="E83" s="220"/>
      <c r="F83" s="171"/>
      <c r="G83" s="220"/>
      <c r="H83" s="171"/>
      <c r="I83" s="220"/>
      <c r="J83" s="171"/>
      <c r="K83" s="220"/>
      <c r="L83" s="171"/>
      <c r="M83" s="220"/>
      <c r="N83" s="171"/>
      <c r="O83" s="220"/>
      <c r="P83" s="171"/>
    </row>
    <row r="84" spans="1:16" s="173" customFormat="1">
      <c r="A84" s="246"/>
      <c r="B84" s="171"/>
      <c r="C84" s="220"/>
      <c r="D84" s="171"/>
      <c r="E84" s="220"/>
      <c r="F84" s="171"/>
      <c r="G84" s="220"/>
      <c r="H84" s="171"/>
      <c r="I84" s="220"/>
      <c r="J84" s="171"/>
      <c r="K84" s="220"/>
      <c r="L84" s="171"/>
      <c r="M84" s="220"/>
      <c r="N84" s="171"/>
      <c r="O84" s="220"/>
      <c r="P84" s="171"/>
    </row>
    <row r="85" spans="1:16" s="173" customFormat="1">
      <c r="A85" s="246"/>
      <c r="B85" s="171"/>
      <c r="C85" s="220"/>
      <c r="D85" s="171"/>
      <c r="E85" s="220"/>
      <c r="F85" s="171"/>
      <c r="G85" s="220"/>
      <c r="H85" s="171"/>
      <c r="I85" s="220"/>
      <c r="J85" s="171"/>
      <c r="K85" s="220"/>
      <c r="L85" s="171"/>
      <c r="M85" s="220"/>
      <c r="N85" s="171"/>
      <c r="O85" s="220"/>
      <c r="P85" s="171"/>
    </row>
    <row r="86" spans="1:16" s="173" customFormat="1">
      <c r="A86" s="246"/>
      <c r="B86" s="171"/>
      <c r="C86" s="220"/>
      <c r="D86" s="171"/>
      <c r="E86" s="220"/>
      <c r="F86" s="171"/>
      <c r="G86" s="220"/>
      <c r="H86" s="171"/>
      <c r="I86" s="220"/>
      <c r="J86" s="171"/>
      <c r="K86" s="220"/>
      <c r="L86" s="171"/>
      <c r="M86" s="220"/>
      <c r="N86" s="171"/>
      <c r="O86" s="220"/>
      <c r="P86" s="171"/>
    </row>
    <row r="87" spans="1:16" s="173" customFormat="1">
      <c r="A87" s="246"/>
      <c r="B87" s="171"/>
      <c r="C87" s="220"/>
      <c r="D87" s="171"/>
      <c r="E87" s="220"/>
      <c r="F87" s="171"/>
      <c r="G87" s="220"/>
      <c r="H87" s="171"/>
      <c r="I87" s="220"/>
      <c r="J87" s="171"/>
      <c r="K87" s="220"/>
      <c r="L87" s="171"/>
      <c r="M87" s="220"/>
      <c r="N87" s="171"/>
      <c r="O87" s="220"/>
      <c r="P87" s="171"/>
    </row>
    <row r="88" spans="1:16" s="173" customFormat="1">
      <c r="A88" s="246"/>
      <c r="B88" s="171"/>
      <c r="C88" s="220"/>
      <c r="D88" s="171"/>
      <c r="E88" s="220"/>
      <c r="F88" s="171"/>
      <c r="G88" s="220"/>
      <c r="H88" s="171"/>
      <c r="I88" s="220"/>
      <c r="J88" s="171"/>
      <c r="K88" s="220"/>
      <c r="L88" s="171"/>
      <c r="M88" s="220"/>
      <c r="N88" s="171"/>
      <c r="O88" s="220"/>
      <c r="P88" s="171"/>
    </row>
    <row r="89" spans="1:16" s="173" customFormat="1">
      <c r="A89" s="246"/>
      <c r="B89" s="171"/>
      <c r="C89" s="220"/>
      <c r="D89" s="171"/>
      <c r="E89" s="220"/>
      <c r="F89" s="171"/>
      <c r="G89" s="220"/>
      <c r="H89" s="171"/>
      <c r="I89" s="220"/>
      <c r="J89" s="171"/>
      <c r="K89" s="220"/>
      <c r="L89" s="171"/>
      <c r="M89" s="220"/>
      <c r="N89" s="171"/>
      <c r="O89" s="220"/>
      <c r="P89" s="171"/>
    </row>
    <row r="90" spans="1:16" s="173" customFormat="1">
      <c r="A90" s="246"/>
      <c r="B90" s="171"/>
      <c r="C90" s="220"/>
      <c r="D90" s="171"/>
      <c r="E90" s="220"/>
      <c r="F90" s="171"/>
      <c r="G90" s="220"/>
      <c r="H90" s="171"/>
      <c r="I90" s="220"/>
      <c r="J90" s="171"/>
      <c r="K90" s="220"/>
      <c r="L90" s="171"/>
      <c r="M90" s="220"/>
      <c r="N90" s="171"/>
      <c r="O90" s="220"/>
      <c r="P90" s="171"/>
    </row>
    <row r="91" spans="1:16" s="173" customFormat="1">
      <c r="A91" s="246"/>
      <c r="B91" s="171"/>
      <c r="C91" s="220"/>
      <c r="D91" s="171"/>
      <c r="E91" s="220"/>
      <c r="F91" s="171"/>
      <c r="G91" s="220"/>
      <c r="H91" s="171"/>
      <c r="I91" s="220"/>
      <c r="J91" s="171"/>
      <c r="K91" s="220"/>
      <c r="L91" s="171"/>
      <c r="M91" s="220"/>
      <c r="N91" s="171"/>
      <c r="O91" s="220"/>
      <c r="P91" s="171"/>
    </row>
    <row r="92" spans="1:16" s="173" customFormat="1">
      <c r="A92" s="246"/>
      <c r="B92" s="171"/>
      <c r="C92" s="220"/>
      <c r="D92" s="171"/>
      <c r="E92" s="220"/>
      <c r="F92" s="171"/>
      <c r="G92" s="220"/>
      <c r="H92" s="171"/>
      <c r="I92" s="220"/>
      <c r="J92" s="171"/>
      <c r="K92" s="220"/>
      <c r="L92" s="171"/>
      <c r="M92" s="220"/>
      <c r="N92" s="171"/>
      <c r="O92" s="220"/>
      <c r="P92" s="171"/>
    </row>
    <row r="93" spans="1:16" s="173" customFormat="1">
      <c r="A93" s="246"/>
      <c r="B93" s="171"/>
      <c r="C93" s="220"/>
      <c r="D93" s="171"/>
      <c r="E93" s="220"/>
      <c r="F93" s="171"/>
      <c r="G93" s="220"/>
      <c r="H93" s="171"/>
      <c r="I93" s="220"/>
      <c r="J93" s="171"/>
      <c r="K93" s="220"/>
      <c r="L93" s="171"/>
      <c r="M93" s="220"/>
      <c r="N93" s="171"/>
      <c r="O93" s="220"/>
      <c r="P93" s="171"/>
    </row>
    <row r="94" spans="1:16" s="173" customFormat="1">
      <c r="A94" s="246"/>
      <c r="B94" s="171"/>
      <c r="C94" s="220"/>
      <c r="D94" s="171"/>
      <c r="E94" s="220"/>
      <c r="F94" s="171"/>
      <c r="G94" s="220"/>
      <c r="H94" s="171"/>
      <c r="I94" s="220"/>
      <c r="J94" s="171"/>
      <c r="K94" s="220"/>
      <c r="L94" s="171"/>
      <c r="M94" s="220"/>
      <c r="N94" s="171"/>
      <c r="O94" s="220"/>
      <c r="P94" s="171"/>
    </row>
    <row r="95" spans="1:16" s="173" customFormat="1">
      <c r="A95" s="246"/>
      <c r="B95" s="171"/>
      <c r="C95" s="220"/>
      <c r="D95" s="171"/>
      <c r="E95" s="220"/>
      <c r="F95" s="171"/>
      <c r="G95" s="220"/>
      <c r="H95" s="171"/>
      <c r="I95" s="220"/>
      <c r="J95" s="171"/>
      <c r="K95" s="220"/>
      <c r="L95" s="171"/>
      <c r="M95" s="220"/>
      <c r="N95" s="171"/>
      <c r="O95" s="220"/>
      <c r="P95" s="171"/>
    </row>
    <row r="96" spans="1:16" s="173" customFormat="1">
      <c r="A96" s="246"/>
      <c r="B96" s="171"/>
      <c r="C96" s="220"/>
      <c r="D96" s="171"/>
      <c r="E96" s="220"/>
      <c r="F96" s="171"/>
      <c r="G96" s="220"/>
      <c r="H96" s="171"/>
      <c r="I96" s="220"/>
      <c r="J96" s="171"/>
      <c r="K96" s="220"/>
      <c r="L96" s="171"/>
      <c r="M96" s="220"/>
      <c r="N96" s="171"/>
      <c r="O96" s="220"/>
      <c r="P96" s="171"/>
    </row>
    <row r="97" spans="1:16" s="173" customFormat="1">
      <c r="A97" s="246"/>
      <c r="B97" s="171"/>
      <c r="C97" s="220"/>
      <c r="D97" s="171"/>
      <c r="E97" s="220"/>
      <c r="F97" s="171"/>
      <c r="G97" s="220"/>
      <c r="H97" s="171"/>
      <c r="I97" s="220"/>
      <c r="J97" s="171"/>
      <c r="K97" s="220"/>
      <c r="L97" s="171"/>
      <c r="M97" s="220"/>
      <c r="N97" s="171"/>
      <c r="O97" s="220"/>
      <c r="P97" s="171"/>
    </row>
    <row r="98" spans="1:16" s="173" customFormat="1">
      <c r="A98" s="246"/>
      <c r="B98" s="171"/>
      <c r="C98" s="220"/>
      <c r="D98" s="171"/>
      <c r="E98" s="220"/>
      <c r="F98" s="171"/>
      <c r="G98" s="220"/>
      <c r="H98" s="171"/>
      <c r="I98" s="220"/>
      <c r="J98" s="171"/>
      <c r="K98" s="220"/>
      <c r="L98" s="171"/>
      <c r="M98" s="220"/>
      <c r="N98" s="171"/>
      <c r="O98" s="220"/>
      <c r="P98" s="171"/>
    </row>
    <row r="99" spans="1:16" s="173" customFormat="1">
      <c r="A99" s="246"/>
      <c r="B99" s="171"/>
      <c r="C99" s="220"/>
      <c r="D99" s="171"/>
      <c r="E99" s="220"/>
      <c r="F99" s="171"/>
      <c r="G99" s="220"/>
      <c r="H99" s="171"/>
      <c r="I99" s="220"/>
      <c r="J99" s="171"/>
      <c r="K99" s="220"/>
      <c r="L99" s="171"/>
      <c r="M99" s="220"/>
      <c r="N99" s="171"/>
      <c r="O99" s="220"/>
      <c r="P99" s="171"/>
    </row>
    <row r="100" spans="1:16" s="173" customFormat="1">
      <c r="A100" s="246"/>
      <c r="B100" s="171"/>
      <c r="C100" s="220"/>
      <c r="D100" s="171"/>
      <c r="E100" s="220"/>
      <c r="F100" s="171"/>
      <c r="G100" s="220"/>
      <c r="H100" s="171"/>
      <c r="I100" s="220"/>
      <c r="J100" s="171"/>
      <c r="K100" s="220"/>
      <c r="L100" s="171"/>
      <c r="M100" s="220"/>
      <c r="N100" s="171"/>
      <c r="O100" s="220"/>
      <c r="P100" s="171"/>
    </row>
    <row r="101" spans="1:16" s="173" customFormat="1">
      <c r="A101" s="246"/>
      <c r="B101" s="171"/>
      <c r="C101" s="220"/>
      <c r="D101" s="171"/>
      <c r="E101" s="220"/>
      <c r="F101" s="171"/>
      <c r="G101" s="220"/>
      <c r="H101" s="171"/>
      <c r="I101" s="220"/>
      <c r="J101" s="171"/>
      <c r="K101" s="220"/>
      <c r="L101" s="171"/>
      <c r="M101" s="220"/>
      <c r="N101" s="171"/>
      <c r="O101" s="220"/>
      <c r="P101" s="171"/>
    </row>
    <row r="102" spans="1:16" s="173" customFormat="1">
      <c r="A102" s="246"/>
      <c r="B102" s="171"/>
      <c r="C102" s="220"/>
      <c r="D102" s="171"/>
      <c r="E102" s="220"/>
      <c r="F102" s="171"/>
      <c r="G102" s="220"/>
      <c r="H102" s="171"/>
      <c r="I102" s="220"/>
      <c r="J102" s="171"/>
      <c r="K102" s="220"/>
      <c r="L102" s="171"/>
      <c r="M102" s="220"/>
      <c r="N102" s="171"/>
      <c r="O102" s="220"/>
      <c r="P102" s="171"/>
    </row>
    <row r="103" spans="1:16" s="173" customFormat="1">
      <c r="A103" s="246"/>
      <c r="B103" s="171"/>
      <c r="C103" s="220"/>
      <c r="D103" s="171"/>
      <c r="E103" s="220"/>
      <c r="F103" s="171"/>
      <c r="G103" s="220"/>
      <c r="H103" s="171"/>
      <c r="I103" s="220"/>
      <c r="J103" s="171"/>
      <c r="K103" s="220"/>
      <c r="L103" s="171"/>
      <c r="M103" s="220"/>
      <c r="N103" s="171"/>
      <c r="O103" s="220"/>
      <c r="P103" s="171"/>
    </row>
    <row r="104" spans="1:16" s="173" customFormat="1">
      <c r="A104" s="246"/>
      <c r="B104" s="171"/>
      <c r="C104" s="220"/>
      <c r="D104" s="171"/>
      <c r="E104" s="220"/>
      <c r="F104" s="171"/>
      <c r="G104" s="220"/>
      <c r="H104" s="171"/>
      <c r="I104" s="220"/>
      <c r="J104" s="171"/>
      <c r="K104" s="220"/>
      <c r="L104" s="171"/>
      <c r="M104" s="220"/>
      <c r="N104" s="171"/>
      <c r="O104" s="220"/>
      <c r="P104" s="171"/>
    </row>
    <row r="105" spans="1:16" s="173" customFormat="1">
      <c r="A105" s="246"/>
      <c r="B105" s="171"/>
      <c r="C105" s="220"/>
      <c r="D105" s="171"/>
      <c r="E105" s="220"/>
      <c r="F105" s="171"/>
      <c r="G105" s="220"/>
      <c r="H105" s="171"/>
      <c r="I105" s="220"/>
      <c r="J105" s="171"/>
      <c r="K105" s="220"/>
      <c r="L105" s="171"/>
      <c r="M105" s="220"/>
      <c r="N105" s="171"/>
      <c r="O105" s="220"/>
      <c r="P105" s="171"/>
    </row>
    <row r="106" spans="1:16" s="173" customFormat="1">
      <c r="A106" s="246"/>
      <c r="B106" s="171"/>
      <c r="C106" s="220"/>
      <c r="D106" s="171"/>
      <c r="E106" s="220"/>
      <c r="F106" s="171"/>
      <c r="G106" s="220"/>
      <c r="H106" s="171"/>
      <c r="I106" s="220"/>
      <c r="J106" s="171"/>
      <c r="K106" s="220"/>
      <c r="L106" s="171"/>
      <c r="M106" s="220"/>
      <c r="N106" s="171"/>
      <c r="O106" s="220"/>
      <c r="P106" s="171"/>
    </row>
    <row r="107" spans="1:16" s="173" customFormat="1">
      <c r="A107" s="246"/>
      <c r="B107" s="171"/>
      <c r="C107" s="220"/>
      <c r="D107" s="171"/>
      <c r="E107" s="220"/>
      <c r="F107" s="171"/>
      <c r="G107" s="220"/>
      <c r="H107" s="171"/>
      <c r="I107" s="220"/>
      <c r="J107" s="171"/>
      <c r="K107" s="220"/>
      <c r="L107" s="171"/>
      <c r="M107" s="220"/>
      <c r="N107" s="171"/>
      <c r="O107" s="220"/>
      <c r="P107" s="171"/>
    </row>
    <row r="108" spans="1:16" s="173" customFormat="1">
      <c r="A108" s="246"/>
      <c r="B108" s="171"/>
      <c r="C108" s="220"/>
      <c r="D108" s="171"/>
      <c r="E108" s="220"/>
      <c r="F108" s="171"/>
      <c r="G108" s="220"/>
      <c r="H108" s="171"/>
      <c r="I108" s="220"/>
      <c r="J108" s="171"/>
      <c r="K108" s="220"/>
      <c r="L108" s="171"/>
      <c r="M108" s="220"/>
      <c r="N108" s="171"/>
      <c r="O108" s="220"/>
      <c r="P108" s="171"/>
    </row>
    <row r="109" spans="1:16" s="173" customFormat="1">
      <c r="A109" s="246"/>
      <c r="B109" s="171"/>
      <c r="C109" s="220"/>
      <c r="D109" s="171"/>
      <c r="E109" s="220"/>
      <c r="F109" s="171"/>
      <c r="G109" s="220"/>
      <c r="H109" s="171"/>
      <c r="I109" s="220"/>
      <c r="J109" s="171"/>
      <c r="K109" s="220"/>
      <c r="L109" s="171"/>
      <c r="M109" s="220"/>
      <c r="N109" s="171"/>
      <c r="O109" s="220"/>
      <c r="P109" s="171"/>
    </row>
    <row r="110" spans="1:16" s="173" customFormat="1">
      <c r="A110" s="246"/>
      <c r="B110" s="171"/>
      <c r="C110" s="220"/>
      <c r="D110" s="171"/>
      <c r="E110" s="220"/>
      <c r="F110" s="171"/>
      <c r="G110" s="220"/>
      <c r="H110" s="171"/>
      <c r="I110" s="220"/>
      <c r="J110" s="171"/>
      <c r="K110" s="220"/>
      <c r="L110" s="171"/>
      <c r="M110" s="220"/>
      <c r="N110" s="171"/>
      <c r="O110" s="220"/>
      <c r="P110" s="171"/>
    </row>
    <row r="111" spans="1:16" s="173" customFormat="1">
      <c r="A111" s="246"/>
      <c r="B111" s="171"/>
      <c r="C111" s="220"/>
      <c r="D111" s="171"/>
      <c r="E111" s="220"/>
      <c r="F111" s="171"/>
      <c r="G111" s="220"/>
      <c r="H111" s="171"/>
      <c r="I111" s="220"/>
      <c r="J111" s="171"/>
      <c r="K111" s="220"/>
      <c r="L111" s="171"/>
      <c r="M111" s="220"/>
      <c r="N111" s="171"/>
      <c r="O111" s="220"/>
      <c r="P111" s="171"/>
    </row>
    <row r="112" spans="1:16" s="173" customFormat="1">
      <c r="A112" s="246"/>
      <c r="B112" s="171"/>
      <c r="C112" s="220"/>
      <c r="D112" s="171"/>
      <c r="E112" s="220"/>
      <c r="F112" s="171"/>
      <c r="G112" s="220"/>
      <c r="H112" s="171"/>
      <c r="I112" s="220"/>
      <c r="J112" s="171"/>
      <c r="K112" s="220"/>
      <c r="L112" s="171"/>
      <c r="M112" s="220"/>
      <c r="N112" s="171"/>
      <c r="O112" s="220"/>
      <c r="P112" s="171"/>
    </row>
    <row r="113" spans="1:16" s="173" customFormat="1">
      <c r="A113" s="246"/>
      <c r="B113" s="171"/>
      <c r="C113" s="220"/>
      <c r="D113" s="171"/>
      <c r="E113" s="220"/>
      <c r="F113" s="171"/>
      <c r="G113" s="220"/>
      <c r="H113" s="171"/>
      <c r="I113" s="220"/>
      <c r="J113" s="171"/>
      <c r="K113" s="220"/>
      <c r="L113" s="171"/>
      <c r="M113" s="220"/>
      <c r="N113" s="171"/>
      <c r="O113" s="220"/>
      <c r="P113" s="171"/>
    </row>
    <row r="114" spans="1:16" s="173" customFormat="1">
      <c r="A114" s="246"/>
      <c r="B114" s="171"/>
      <c r="C114" s="220"/>
      <c r="D114" s="171"/>
      <c r="E114" s="220"/>
      <c r="F114" s="171"/>
      <c r="G114" s="220"/>
      <c r="H114" s="171"/>
      <c r="I114" s="220"/>
      <c r="J114" s="171"/>
      <c r="K114" s="220"/>
      <c r="L114" s="171"/>
      <c r="M114" s="220"/>
      <c r="N114" s="171"/>
      <c r="O114" s="220"/>
      <c r="P114" s="171"/>
    </row>
    <row r="115" spans="1:16" s="173" customFormat="1">
      <c r="A115" s="246"/>
      <c r="B115" s="171"/>
      <c r="C115" s="220"/>
      <c r="D115" s="171"/>
      <c r="E115" s="220"/>
      <c r="F115" s="171"/>
      <c r="G115" s="220"/>
      <c r="H115" s="171"/>
      <c r="I115" s="220"/>
      <c r="J115" s="171"/>
      <c r="K115" s="220"/>
      <c r="L115" s="171"/>
      <c r="M115" s="220"/>
      <c r="N115" s="171"/>
      <c r="O115" s="220"/>
      <c r="P115" s="171"/>
    </row>
    <row r="116" spans="1:16" s="173" customFormat="1">
      <c r="A116" s="246"/>
      <c r="B116" s="171"/>
      <c r="C116" s="220"/>
      <c r="D116" s="171"/>
      <c r="E116" s="220"/>
      <c r="F116" s="171"/>
      <c r="G116" s="220"/>
      <c r="H116" s="171"/>
      <c r="I116" s="220"/>
      <c r="J116" s="171"/>
      <c r="K116" s="220"/>
      <c r="L116" s="171"/>
      <c r="M116" s="220"/>
      <c r="N116" s="171"/>
      <c r="O116" s="220"/>
      <c r="P116" s="171"/>
    </row>
    <row r="117" spans="1:16" s="173" customFormat="1">
      <c r="A117" s="246"/>
      <c r="B117" s="171"/>
      <c r="C117" s="220"/>
      <c r="D117" s="171"/>
      <c r="E117" s="220"/>
      <c r="F117" s="171"/>
      <c r="G117" s="220"/>
      <c r="H117" s="171"/>
      <c r="I117" s="220"/>
      <c r="J117" s="171"/>
      <c r="K117" s="220"/>
      <c r="L117" s="171"/>
      <c r="M117" s="220"/>
      <c r="N117" s="171"/>
      <c r="O117" s="220"/>
      <c r="P117" s="171"/>
    </row>
    <row r="118" spans="1:16" s="173" customFormat="1">
      <c r="A118" s="246"/>
      <c r="B118" s="171"/>
      <c r="C118" s="220"/>
      <c r="D118" s="171"/>
      <c r="E118" s="220"/>
      <c r="F118" s="171"/>
      <c r="G118" s="220"/>
      <c r="H118" s="171"/>
      <c r="I118" s="220"/>
      <c r="J118" s="171"/>
      <c r="K118" s="220"/>
      <c r="L118" s="171"/>
      <c r="M118" s="220"/>
      <c r="N118" s="171"/>
      <c r="O118" s="220"/>
      <c r="P118" s="171"/>
    </row>
    <row r="119" spans="1:16" s="173" customFormat="1">
      <c r="A119" s="252"/>
      <c r="B119" s="171"/>
      <c r="C119" s="220"/>
      <c r="D119" s="171"/>
      <c r="E119" s="220"/>
      <c r="F119" s="171"/>
      <c r="G119" s="220"/>
      <c r="H119" s="171"/>
      <c r="I119" s="220"/>
      <c r="J119" s="171"/>
      <c r="K119" s="220"/>
      <c r="L119" s="171"/>
      <c r="M119" s="220"/>
      <c r="N119" s="171"/>
      <c r="O119" s="220"/>
      <c r="P119" s="171"/>
    </row>
    <row r="120" spans="1:16">
      <c r="A120" s="194"/>
      <c r="B120" s="194"/>
      <c r="C120" s="194"/>
      <c r="D120" s="194"/>
      <c r="E120" s="194"/>
      <c r="F120" s="194"/>
      <c r="G120" s="194"/>
      <c r="H120" s="194"/>
      <c r="I120" s="194"/>
      <c r="J120" s="194"/>
      <c r="K120" s="173"/>
      <c r="L120" s="173"/>
      <c r="M120" s="173"/>
      <c r="N120" s="173"/>
      <c r="O120" s="173"/>
      <c r="P120" s="173"/>
    </row>
    <row r="121" spans="1:16">
      <c r="A121" s="623" t="s">
        <v>434</v>
      </c>
      <c r="B121" s="623"/>
      <c r="C121" s="623"/>
      <c r="D121" s="623"/>
      <c r="E121" s="623"/>
      <c r="F121" s="623"/>
      <c r="G121" s="623"/>
      <c r="H121" s="623"/>
      <c r="I121" s="623"/>
      <c r="J121" s="150"/>
      <c r="K121" s="173"/>
      <c r="L121" s="173"/>
      <c r="M121" s="173"/>
      <c r="N121" s="173"/>
      <c r="O121" s="173"/>
      <c r="P121" s="173"/>
    </row>
    <row r="122" spans="1:16">
      <c r="A122" s="618" t="s">
        <v>54</v>
      </c>
      <c r="B122" s="618"/>
      <c r="C122" s="618"/>
      <c r="D122" s="618"/>
      <c r="E122" s="618"/>
      <c r="F122" s="618"/>
      <c r="G122" s="618"/>
      <c r="H122" s="618"/>
      <c r="I122" s="618"/>
      <c r="J122" s="194"/>
      <c r="K122" s="173"/>
      <c r="L122" s="173"/>
      <c r="M122" s="173"/>
      <c r="N122" s="173"/>
      <c r="O122" s="173"/>
      <c r="P122" s="173"/>
    </row>
    <row r="123" spans="1:16">
      <c r="A123" s="194"/>
      <c r="B123" s="194"/>
      <c r="C123" s="194"/>
      <c r="D123" s="194"/>
      <c r="E123" s="194"/>
      <c r="F123" s="194"/>
      <c r="G123" s="194"/>
      <c r="H123" s="194"/>
      <c r="I123" s="194"/>
      <c r="J123" s="194"/>
      <c r="K123" s="173"/>
      <c r="L123" s="173"/>
      <c r="M123" s="173"/>
      <c r="N123" s="173"/>
      <c r="O123" s="173"/>
      <c r="P123" s="173"/>
    </row>
    <row r="124" spans="1:16" s="76" customFormat="1">
      <c r="A124" s="619" t="s">
        <v>374</v>
      </c>
      <c r="B124" s="619"/>
      <c r="C124" s="619"/>
      <c r="D124" s="619"/>
      <c r="E124" s="619"/>
      <c r="F124" s="619"/>
      <c r="G124" s="619"/>
      <c r="H124" s="619"/>
      <c r="I124" s="619"/>
      <c r="J124" s="149"/>
    </row>
    <row r="125" spans="1:16" s="173" customFormat="1">
      <c r="A125" s="225"/>
      <c r="B125" s="225"/>
      <c r="C125" s="225"/>
      <c r="D125" s="225"/>
      <c r="E125" s="225"/>
      <c r="F125" s="225"/>
      <c r="G125" s="225"/>
      <c r="H125" s="225"/>
      <c r="I125" s="225"/>
      <c r="J125" s="225"/>
    </row>
    <row r="126" spans="1:16" s="30" customFormat="1" ht="24">
      <c r="B126" s="283"/>
      <c r="C126" s="295" t="s">
        <v>56</v>
      </c>
      <c r="D126" s="283" t="s">
        <v>46</v>
      </c>
      <c r="E126" s="282" t="s">
        <v>70</v>
      </c>
      <c r="F126" s="282" t="s">
        <v>520</v>
      </c>
      <c r="G126" s="27"/>
      <c r="H126" s="27"/>
      <c r="I126" s="28"/>
      <c r="J126" s="27"/>
      <c r="K126" s="28"/>
      <c r="L126" s="27"/>
      <c r="M126" s="28"/>
      <c r="N126" s="27"/>
      <c r="O126" s="28"/>
      <c r="P126" s="27"/>
    </row>
    <row r="127" spans="1:16" s="173" customFormat="1">
      <c r="B127" s="284" t="s">
        <v>34</v>
      </c>
      <c r="C127" s="285">
        <v>2.5999999999999999E-2</v>
      </c>
      <c r="D127" s="286">
        <v>0.8</v>
      </c>
      <c r="E127" s="287"/>
      <c r="F127" s="288">
        <v>0.23400000000000001</v>
      </c>
      <c r="G127" s="1"/>
      <c r="H127" s="1"/>
      <c r="I127" s="1"/>
      <c r="J127" s="1"/>
    </row>
    <row r="128" spans="1:16" s="173" customFormat="1">
      <c r="B128" s="284" t="s">
        <v>31</v>
      </c>
      <c r="C128" s="285">
        <v>4.8000000000000001E-2</v>
      </c>
      <c r="D128" s="286">
        <v>1.5</v>
      </c>
      <c r="E128" s="289"/>
      <c r="F128" s="288">
        <v>0.23400000000000001</v>
      </c>
      <c r="G128" s="1"/>
      <c r="H128" s="1"/>
      <c r="I128" s="1"/>
      <c r="J128" s="1"/>
    </row>
    <row r="129" spans="2:10" s="173" customFormat="1">
      <c r="B129" s="284" t="s">
        <v>26</v>
      </c>
      <c r="C129" s="285">
        <v>0.05</v>
      </c>
      <c r="D129" s="286">
        <v>0.6</v>
      </c>
      <c r="E129" s="289"/>
      <c r="F129" s="288">
        <v>0.23400000000000001</v>
      </c>
      <c r="G129" s="1"/>
      <c r="H129" s="1"/>
      <c r="I129" s="1"/>
      <c r="J129" s="1"/>
    </row>
    <row r="130" spans="2:10" s="173" customFormat="1">
      <c r="B130" s="284" t="s">
        <v>30</v>
      </c>
      <c r="C130" s="285">
        <v>7.4999999999999997E-2</v>
      </c>
      <c r="D130" s="286">
        <v>0.7</v>
      </c>
      <c r="E130" s="289"/>
      <c r="F130" s="288">
        <v>0.23400000000000001</v>
      </c>
      <c r="G130" s="1"/>
      <c r="H130" s="1"/>
      <c r="I130" s="1"/>
      <c r="J130" s="1"/>
    </row>
    <row r="131" spans="2:10" s="173" customFormat="1">
      <c r="B131" s="284" t="s">
        <v>21</v>
      </c>
      <c r="C131" s="285">
        <v>7.9000000000000001E-2</v>
      </c>
      <c r="D131" s="286">
        <v>1.2</v>
      </c>
      <c r="E131" s="289"/>
      <c r="F131" s="288">
        <v>0.23400000000000001</v>
      </c>
      <c r="G131" s="1"/>
      <c r="H131" s="1"/>
      <c r="I131" s="1"/>
      <c r="J131" s="1"/>
    </row>
    <row r="132" spans="2:10" s="173" customFormat="1">
      <c r="B132" s="284" t="s">
        <v>27</v>
      </c>
      <c r="C132" s="285">
        <v>9.2999999999999999E-2</v>
      </c>
      <c r="D132" s="286">
        <v>1.5</v>
      </c>
      <c r="E132" s="289"/>
      <c r="F132" s="288">
        <v>0.23400000000000001</v>
      </c>
      <c r="G132" s="1"/>
      <c r="H132" s="1"/>
      <c r="I132" s="1"/>
      <c r="J132" s="1"/>
    </row>
    <row r="133" spans="2:10" s="173" customFormat="1">
      <c r="B133" s="284" t="s">
        <v>22</v>
      </c>
      <c r="C133" s="285">
        <v>0.10199999999999999</v>
      </c>
      <c r="D133" s="286">
        <v>0.8</v>
      </c>
      <c r="E133" s="289"/>
      <c r="F133" s="288">
        <v>0.23400000000000001</v>
      </c>
      <c r="G133" s="1"/>
      <c r="H133" s="1"/>
      <c r="I133" s="1"/>
      <c r="J133" s="1"/>
    </row>
    <row r="134" spans="2:10" s="173" customFormat="1">
      <c r="B134" s="284" t="s">
        <v>32</v>
      </c>
      <c r="C134" s="285">
        <v>0.106</v>
      </c>
      <c r="D134" s="286">
        <v>0.9</v>
      </c>
      <c r="E134" s="289"/>
      <c r="F134" s="288">
        <v>0.23400000000000001</v>
      </c>
      <c r="G134" s="1"/>
      <c r="H134" s="1"/>
      <c r="I134" s="1"/>
      <c r="J134" s="1"/>
    </row>
    <row r="135" spans="2:10" s="173" customFormat="1">
      <c r="B135" s="284" t="s">
        <v>38</v>
      </c>
      <c r="C135" s="285">
        <v>0.11700000000000001</v>
      </c>
      <c r="D135" s="286">
        <v>2.8</v>
      </c>
      <c r="E135" s="289"/>
      <c r="F135" s="288">
        <v>0.23400000000000001</v>
      </c>
      <c r="G135" s="1"/>
      <c r="H135" s="1"/>
      <c r="I135" s="1"/>
      <c r="J135" s="1"/>
    </row>
    <row r="136" spans="2:10" s="8" customFormat="1">
      <c r="B136" s="56" t="s">
        <v>18</v>
      </c>
      <c r="D136" s="228">
        <v>1.6</v>
      </c>
      <c r="E136" s="290">
        <v>0.122</v>
      </c>
      <c r="F136" s="280">
        <v>0.23400000000000001</v>
      </c>
      <c r="G136" s="296"/>
      <c r="H136" s="296"/>
      <c r="I136" s="296"/>
      <c r="J136" s="296"/>
    </row>
    <row r="137" spans="2:10" s="173" customFormat="1">
      <c r="B137" s="284" t="s">
        <v>24</v>
      </c>
      <c r="C137" s="285">
        <v>0.13700000000000001</v>
      </c>
      <c r="D137" s="286">
        <v>0.9</v>
      </c>
      <c r="E137" s="289"/>
      <c r="F137" s="288">
        <v>0.23400000000000001</v>
      </c>
      <c r="G137" s="1"/>
      <c r="H137" s="1"/>
      <c r="I137" s="1"/>
      <c r="J137" s="1"/>
    </row>
    <row r="138" spans="2:10" s="173" customFormat="1">
      <c r="B138" s="284" t="s">
        <v>35</v>
      </c>
      <c r="C138" s="294">
        <v>0.16300000000000001</v>
      </c>
      <c r="D138" s="286">
        <v>1.4</v>
      </c>
      <c r="E138" s="290"/>
      <c r="F138" s="288">
        <v>0.23400000000000001</v>
      </c>
      <c r="G138" s="1"/>
      <c r="H138" s="1"/>
      <c r="I138" s="1"/>
      <c r="J138" s="1"/>
    </row>
    <row r="139" spans="2:10" s="173" customFormat="1">
      <c r="B139" s="284" t="s">
        <v>19</v>
      </c>
      <c r="C139" s="285">
        <v>0.20599999999999999</v>
      </c>
      <c r="D139" s="286">
        <v>1</v>
      </c>
      <c r="E139" s="289"/>
      <c r="F139" s="288">
        <v>0.23400000000000001</v>
      </c>
      <c r="G139" s="1"/>
      <c r="H139" s="1"/>
      <c r="I139" s="1"/>
      <c r="J139" s="1"/>
    </row>
    <row r="140" spans="2:10" s="173" customFormat="1">
      <c r="B140" s="284" t="s">
        <v>29</v>
      </c>
      <c r="C140" s="285">
        <v>0.24199999999999999</v>
      </c>
      <c r="D140" s="286">
        <v>1.7</v>
      </c>
      <c r="E140" s="289"/>
      <c r="F140" s="288">
        <v>0.23400000000000001</v>
      </c>
      <c r="G140" s="1"/>
      <c r="H140" s="1"/>
      <c r="I140" s="1"/>
      <c r="J140" s="1"/>
    </row>
    <row r="141" spans="2:10" s="173" customFormat="1">
      <c r="B141" s="284" t="s">
        <v>20</v>
      </c>
      <c r="C141" s="285">
        <v>0.26100000000000001</v>
      </c>
      <c r="D141" s="286">
        <v>1.4</v>
      </c>
      <c r="E141" s="289"/>
      <c r="F141" s="288">
        <v>0.23400000000000001</v>
      </c>
      <c r="G141" s="1"/>
      <c r="H141" s="1"/>
      <c r="I141" s="1"/>
      <c r="J141" s="1"/>
    </row>
    <row r="142" spans="2:10" s="173" customFormat="1">
      <c r="B142" s="284" t="s">
        <v>33</v>
      </c>
      <c r="C142" s="285">
        <v>0.28999999999999998</v>
      </c>
      <c r="D142" s="286">
        <v>1.2</v>
      </c>
      <c r="E142" s="289"/>
      <c r="F142" s="288">
        <v>0.23400000000000001</v>
      </c>
      <c r="G142" s="1"/>
      <c r="H142" s="1"/>
      <c r="I142" s="1"/>
      <c r="J142" s="1"/>
    </row>
    <row r="143" spans="2:10" s="173" customFormat="1">
      <c r="B143" s="284" t="s">
        <v>23</v>
      </c>
      <c r="C143" s="285">
        <v>0.315</v>
      </c>
      <c r="D143" s="286">
        <v>1</v>
      </c>
      <c r="E143" s="289"/>
      <c r="F143" s="288">
        <v>0.23400000000000001</v>
      </c>
      <c r="G143" s="1"/>
      <c r="H143" s="1"/>
      <c r="I143" s="1"/>
      <c r="J143" s="1"/>
    </row>
    <row r="144" spans="2:10" s="173" customFormat="1">
      <c r="B144" s="284" t="s">
        <v>28</v>
      </c>
      <c r="C144" s="285">
        <v>0.32</v>
      </c>
      <c r="D144" s="286">
        <v>1.3</v>
      </c>
      <c r="E144" s="289"/>
      <c r="F144" s="288">
        <v>0.23400000000000001</v>
      </c>
      <c r="G144" s="1"/>
      <c r="H144" s="1"/>
      <c r="I144" s="1"/>
      <c r="J144" s="1"/>
    </row>
    <row r="145" spans="1:10" s="173" customFormat="1">
      <c r="B145" s="284" t="s">
        <v>25</v>
      </c>
      <c r="C145" s="285">
        <v>0.33600000000000002</v>
      </c>
      <c r="D145" s="286">
        <v>1.1000000000000001</v>
      </c>
      <c r="E145" s="289"/>
      <c r="F145" s="288">
        <v>0.23400000000000001</v>
      </c>
      <c r="G145" s="1"/>
      <c r="H145" s="1"/>
      <c r="I145" s="1"/>
      <c r="J145" s="1"/>
    </row>
    <row r="146" spans="1:10" s="173" customFormat="1">
      <c r="B146" s="291" t="s">
        <v>37</v>
      </c>
      <c r="C146" s="285">
        <v>0.34200000000000003</v>
      </c>
      <c r="D146" s="286">
        <v>1.2</v>
      </c>
      <c r="E146" s="289"/>
      <c r="F146" s="288">
        <v>0.23400000000000001</v>
      </c>
      <c r="G146" s="1"/>
      <c r="H146" s="1"/>
      <c r="I146" s="1"/>
      <c r="J146" s="1"/>
    </row>
    <row r="147" spans="1:10" s="173" customFormat="1">
      <c r="B147" s="284" t="s">
        <v>36</v>
      </c>
      <c r="C147" s="285">
        <v>0.44600000000000001</v>
      </c>
      <c r="D147" s="286">
        <v>1.4</v>
      </c>
      <c r="E147" s="292"/>
      <c r="F147" s="288">
        <v>0.23400000000000001</v>
      </c>
      <c r="G147" s="1"/>
      <c r="H147" s="1"/>
      <c r="I147" s="1"/>
      <c r="J147" s="1"/>
    </row>
    <row r="148" spans="1:10" s="173" customFormat="1">
      <c r="B148" s="293" t="s">
        <v>53</v>
      </c>
      <c r="C148" s="285">
        <v>0.23400000000000001</v>
      </c>
      <c r="D148" s="286">
        <v>0.3</v>
      </c>
      <c r="E148" s="289"/>
      <c r="F148" s="288">
        <v>0.23400000000000001</v>
      </c>
      <c r="G148" s="1"/>
      <c r="H148" s="1"/>
      <c r="I148" s="1"/>
      <c r="J148" s="1"/>
    </row>
    <row r="149" spans="1:10" s="173" customFormat="1">
      <c r="B149" s="293" t="s">
        <v>57</v>
      </c>
      <c r="C149" s="285">
        <v>0.13700000000000001</v>
      </c>
      <c r="D149" s="286">
        <v>0.1</v>
      </c>
      <c r="E149" s="289"/>
      <c r="F149" s="288">
        <v>0.23400000000000001</v>
      </c>
      <c r="G149" s="6"/>
      <c r="H149" s="6"/>
      <c r="I149" s="6"/>
      <c r="J149" s="6"/>
    </row>
    <row r="150" spans="1:10" s="173" customFormat="1">
      <c r="B150" s="83"/>
      <c r="C150" s="226"/>
      <c r="D150" s="227"/>
      <c r="E150" s="148"/>
      <c r="F150" s="6"/>
      <c r="G150" s="6"/>
      <c r="H150" s="6"/>
      <c r="I150" s="6"/>
      <c r="J150" s="6"/>
    </row>
    <row r="151" spans="1:10" s="173" customFormat="1" ht="14.25" customHeight="1">
      <c r="A151" s="618" t="s">
        <v>435</v>
      </c>
      <c r="B151" s="618"/>
      <c r="C151" s="618"/>
      <c r="D151" s="618"/>
      <c r="E151" s="618"/>
      <c r="F151" s="618"/>
      <c r="G151" s="618"/>
      <c r="H151" s="618"/>
      <c r="I151" s="618"/>
      <c r="J151" s="225"/>
    </row>
    <row r="152" spans="1:10" s="173" customFormat="1" ht="14.25" customHeight="1">
      <c r="A152" s="225"/>
      <c r="B152" s="225"/>
      <c r="C152" s="225"/>
      <c r="D152" s="225"/>
      <c r="E152" s="225"/>
      <c r="F152" s="225"/>
      <c r="G152" s="225"/>
      <c r="H152" s="225"/>
      <c r="I152" s="225"/>
      <c r="J152" s="225"/>
    </row>
    <row r="153" spans="1:10" s="76" customFormat="1">
      <c r="A153" s="619" t="s">
        <v>325</v>
      </c>
      <c r="B153" s="619"/>
      <c r="C153" s="619"/>
      <c r="D153" s="619"/>
      <c r="E153" s="619"/>
      <c r="F153" s="619"/>
      <c r="G153" s="619"/>
      <c r="H153" s="619"/>
      <c r="I153" s="619"/>
      <c r="J153" s="149"/>
    </row>
    <row r="154" spans="1:10">
      <c r="A154" s="194"/>
      <c r="B154" s="194"/>
      <c r="C154" s="194"/>
      <c r="D154" s="194"/>
      <c r="E154" s="194"/>
      <c r="F154" s="194"/>
      <c r="G154" s="194"/>
      <c r="H154" s="194"/>
      <c r="I154" s="194"/>
      <c r="J154" s="194"/>
    </row>
    <row r="155" spans="1:10" ht="24">
      <c r="A155" s="194"/>
      <c r="B155" s="27"/>
      <c r="C155" s="72" t="s">
        <v>56</v>
      </c>
      <c r="D155" s="72" t="s">
        <v>46</v>
      </c>
      <c r="E155" s="194"/>
      <c r="F155" s="194"/>
      <c r="G155" s="194"/>
      <c r="H155" s="194"/>
      <c r="I155" s="194"/>
      <c r="J155" s="194"/>
    </row>
    <row r="156" spans="1:10">
      <c r="A156" s="194"/>
      <c r="B156" s="74">
        <v>2015</v>
      </c>
      <c r="C156" s="220">
        <v>8.2000000000000003E-2</v>
      </c>
      <c r="D156" s="141">
        <v>1.3</v>
      </c>
      <c r="E156" s="194"/>
      <c r="F156" s="194"/>
      <c r="G156" s="194"/>
      <c r="H156" s="194"/>
      <c r="I156" s="194"/>
      <c r="J156" s="194"/>
    </row>
    <row r="157" spans="1:10">
      <c r="A157" s="194"/>
      <c r="B157" s="74">
        <v>2016</v>
      </c>
      <c r="C157" s="220">
        <v>0.11600000000000001</v>
      </c>
      <c r="D157" s="141">
        <v>1.5</v>
      </c>
      <c r="E157" s="194"/>
      <c r="F157" s="194"/>
      <c r="G157" s="194"/>
      <c r="H157" s="194"/>
      <c r="I157" s="194"/>
      <c r="J157" s="194"/>
    </row>
    <row r="158" spans="1:10">
      <c r="A158" s="194"/>
      <c r="B158" s="74">
        <v>2017</v>
      </c>
      <c r="C158" s="220">
        <v>8.6999999999999994E-2</v>
      </c>
      <c r="D158" s="141">
        <v>1.3</v>
      </c>
      <c r="E158" s="194"/>
      <c r="F158" s="194"/>
      <c r="G158" s="194"/>
      <c r="H158" s="194"/>
      <c r="I158" s="194"/>
      <c r="J158" s="194"/>
    </row>
    <row r="159" spans="1:10">
      <c r="A159" s="194"/>
      <c r="B159" s="75">
        <v>2018</v>
      </c>
      <c r="C159" s="220">
        <v>8.8999999999999996E-2</v>
      </c>
      <c r="D159" s="141">
        <v>1.6</v>
      </c>
      <c r="E159" s="194"/>
      <c r="F159" s="194"/>
      <c r="G159" s="194"/>
      <c r="H159" s="194"/>
      <c r="I159" s="194"/>
      <c r="J159" s="194"/>
    </row>
    <row r="160" spans="1:10">
      <c r="A160" s="194"/>
      <c r="B160" s="75">
        <v>2019</v>
      </c>
      <c r="C160" s="220">
        <v>0.122</v>
      </c>
      <c r="D160" s="141">
        <v>1.6</v>
      </c>
      <c r="E160" s="194"/>
      <c r="F160" s="194"/>
      <c r="G160" s="194"/>
      <c r="H160" s="194"/>
      <c r="I160" s="194"/>
      <c r="J160" s="194"/>
    </row>
    <row r="161" spans="1:10">
      <c r="A161" s="194"/>
      <c r="B161" s="194"/>
      <c r="C161" s="194"/>
      <c r="D161" s="194"/>
      <c r="E161" s="194"/>
      <c r="F161" s="194"/>
      <c r="G161" s="194"/>
      <c r="H161" s="194"/>
      <c r="I161" s="194"/>
      <c r="J161" s="194"/>
    </row>
    <row r="162" spans="1:10" ht="14.25" customHeight="1">
      <c r="A162" s="618" t="s">
        <v>436</v>
      </c>
      <c r="B162" s="618"/>
      <c r="C162" s="618"/>
      <c r="D162" s="618"/>
      <c r="E162" s="618"/>
      <c r="F162" s="618"/>
      <c r="G162" s="618"/>
      <c r="H162" s="618"/>
      <c r="I162" s="618"/>
      <c r="J162" s="194"/>
    </row>
    <row r="163" spans="1:10">
      <c r="A163" s="618"/>
      <c r="B163" s="618"/>
      <c r="C163" s="618"/>
      <c r="D163" s="618"/>
      <c r="E163" s="618"/>
      <c r="F163" s="618"/>
      <c r="G163" s="618"/>
      <c r="H163" s="618"/>
      <c r="I163" s="618"/>
      <c r="J163" s="194"/>
    </row>
    <row r="165" spans="1:10" s="76" customFormat="1">
      <c r="A165" s="619" t="s">
        <v>375</v>
      </c>
      <c r="B165" s="619"/>
      <c r="C165" s="619"/>
      <c r="D165" s="619"/>
      <c r="E165" s="619"/>
      <c r="F165" s="619"/>
      <c r="G165" s="619"/>
      <c r="H165" s="619"/>
      <c r="I165" s="619"/>
      <c r="J165" s="149"/>
    </row>
    <row r="167" spans="1:10" ht="24">
      <c r="A167" s="173"/>
      <c r="B167" s="27"/>
      <c r="C167" s="73" t="s">
        <v>56</v>
      </c>
      <c r="D167" s="73" t="s">
        <v>46</v>
      </c>
      <c r="E167" s="73" t="s">
        <v>590</v>
      </c>
      <c r="F167" s="73"/>
      <c r="G167" s="173"/>
      <c r="H167" s="173"/>
      <c r="I167" s="173"/>
      <c r="J167" s="173"/>
    </row>
    <row r="168" spans="1:10" s="173" customFormat="1">
      <c r="B168" s="171" t="s">
        <v>296</v>
      </c>
      <c r="C168" s="154">
        <v>0.35299999999999998</v>
      </c>
      <c r="D168" s="173">
        <v>6.7</v>
      </c>
      <c r="E168" s="244">
        <v>9.7000000000000003E-2</v>
      </c>
      <c r="F168" s="621"/>
      <c r="G168" s="622"/>
    </row>
    <row r="169" spans="1:10" s="173" customFormat="1">
      <c r="B169" s="171" t="s">
        <v>292</v>
      </c>
      <c r="C169" s="154">
        <v>0.159</v>
      </c>
      <c r="D169" s="173">
        <v>5.7</v>
      </c>
      <c r="E169" s="244">
        <v>9.7000000000000003E-2</v>
      </c>
      <c r="F169" s="73"/>
    </row>
    <row r="170" spans="1:10" s="173" customFormat="1">
      <c r="B170" s="171" t="s">
        <v>305</v>
      </c>
      <c r="C170" s="154">
        <v>0.124</v>
      </c>
      <c r="D170" s="173">
        <v>4.8</v>
      </c>
      <c r="E170" s="244">
        <v>9.7000000000000003E-2</v>
      </c>
      <c r="F170" s="73"/>
    </row>
    <row r="171" spans="1:10" s="173" customFormat="1">
      <c r="B171" s="171" t="s">
        <v>308</v>
      </c>
      <c r="C171" s="154">
        <v>0.122</v>
      </c>
      <c r="D171" s="173">
        <v>1.7</v>
      </c>
      <c r="E171" s="244">
        <v>9.7000000000000003E-2</v>
      </c>
      <c r="F171" s="73"/>
    </row>
    <row r="172" spans="1:10" s="173" customFormat="1">
      <c r="B172" s="171" t="s">
        <v>311</v>
      </c>
      <c r="C172" s="154">
        <v>0.11600000000000001</v>
      </c>
      <c r="D172" s="173">
        <v>4</v>
      </c>
      <c r="E172" s="244">
        <v>9.7000000000000003E-2</v>
      </c>
    </row>
    <row r="173" spans="1:10" s="173" customFormat="1">
      <c r="B173" s="171" t="s">
        <v>301</v>
      </c>
      <c r="C173" s="294">
        <v>0.112</v>
      </c>
      <c r="D173" s="281">
        <v>5.4</v>
      </c>
      <c r="E173" s="244">
        <v>9.7000000000000003E-2</v>
      </c>
      <c r="F173" s="73"/>
    </row>
    <row r="174" spans="1:10" s="173" customFormat="1">
      <c r="B174" s="171" t="s">
        <v>309</v>
      </c>
      <c r="C174" s="154">
        <v>0.112</v>
      </c>
      <c r="D174" s="173">
        <v>2.2000000000000002</v>
      </c>
      <c r="E174" s="244">
        <v>9.7000000000000003E-2</v>
      </c>
      <c r="F174" s="73"/>
    </row>
    <row r="175" spans="1:10" s="173" customFormat="1">
      <c r="B175" s="171" t="s">
        <v>300</v>
      </c>
      <c r="C175" s="154">
        <v>9.6000000000000002E-2</v>
      </c>
      <c r="D175" s="173">
        <v>3.6</v>
      </c>
      <c r="E175" s="244">
        <v>9.7000000000000003E-2</v>
      </c>
      <c r="F175" s="73"/>
    </row>
    <row r="176" spans="1:10" s="173" customFormat="1">
      <c r="B176" s="171" t="s">
        <v>304</v>
      </c>
      <c r="C176" s="154">
        <v>9.5000000000000001E-2</v>
      </c>
      <c r="D176" s="173">
        <v>4.5999999999999996</v>
      </c>
      <c r="E176" s="244">
        <v>9.7000000000000003E-2</v>
      </c>
      <c r="F176" s="73"/>
    </row>
    <row r="177" spans="1:10" s="173" customFormat="1">
      <c r="B177" s="171" t="s">
        <v>28</v>
      </c>
      <c r="C177" s="154">
        <v>9.2999999999999999E-2</v>
      </c>
      <c r="D177" s="173">
        <v>3</v>
      </c>
      <c r="E177" s="244">
        <v>9.7000000000000003E-2</v>
      </c>
      <c r="F177" s="73"/>
    </row>
    <row r="178" spans="1:10">
      <c r="A178" s="173"/>
      <c r="B178" s="171" t="s">
        <v>312</v>
      </c>
      <c r="C178" s="154">
        <v>8.4000000000000005E-2</v>
      </c>
      <c r="D178" s="173">
        <v>2.8</v>
      </c>
      <c r="E178" s="244">
        <v>9.7000000000000003E-2</v>
      </c>
      <c r="F178" s="160"/>
      <c r="G178" s="173"/>
      <c r="H178" s="173"/>
      <c r="I178" s="173"/>
      <c r="J178" s="173"/>
    </row>
    <row r="179" spans="1:10">
      <c r="A179" s="173"/>
      <c r="B179" s="171" t="s">
        <v>293</v>
      </c>
      <c r="C179" s="154">
        <v>0.08</v>
      </c>
      <c r="D179" s="173">
        <v>1.5</v>
      </c>
      <c r="E179" s="244">
        <v>9.7000000000000003E-2</v>
      </c>
      <c r="F179" s="146"/>
      <c r="G179" s="173"/>
      <c r="H179" s="173"/>
      <c r="I179" s="173"/>
      <c r="J179" s="173"/>
    </row>
    <row r="180" spans="1:10">
      <c r="A180" s="173"/>
      <c r="B180" s="171" t="s">
        <v>298</v>
      </c>
      <c r="C180" s="154">
        <v>7.6999999999999999E-2</v>
      </c>
      <c r="D180" s="173">
        <v>5</v>
      </c>
      <c r="E180" s="244">
        <v>9.7000000000000003E-2</v>
      </c>
      <c r="F180" s="146"/>
      <c r="G180" s="173"/>
      <c r="H180" s="173"/>
      <c r="I180" s="173"/>
      <c r="J180" s="173"/>
    </row>
    <row r="181" spans="1:10">
      <c r="A181" s="173"/>
      <c r="B181" s="171" t="s">
        <v>294</v>
      </c>
      <c r="C181" s="154">
        <v>7.0999999999999994E-2</v>
      </c>
      <c r="D181" s="173">
        <v>4.0999999999999996</v>
      </c>
      <c r="E181" s="244">
        <v>9.7000000000000003E-2</v>
      </c>
      <c r="F181" s="146"/>
      <c r="G181" s="173"/>
      <c r="H181" s="173"/>
      <c r="I181" s="173"/>
      <c r="J181" s="173"/>
    </row>
    <row r="182" spans="1:10">
      <c r="A182" s="173"/>
      <c r="B182" s="171" t="s">
        <v>295</v>
      </c>
      <c r="C182" s="154">
        <v>6.3E-2</v>
      </c>
      <c r="D182" s="173">
        <v>3.2</v>
      </c>
      <c r="E182" s="244">
        <v>9.7000000000000003E-2</v>
      </c>
      <c r="F182" s="146"/>
      <c r="G182" s="173"/>
      <c r="H182" s="173"/>
      <c r="I182" s="173"/>
      <c r="J182" s="173"/>
    </row>
    <row r="183" spans="1:10">
      <c r="A183" s="173"/>
      <c r="B183" s="171" t="s">
        <v>297</v>
      </c>
      <c r="C183" s="154">
        <v>5.8999999999999997E-2</v>
      </c>
      <c r="D183" s="173">
        <v>2</v>
      </c>
      <c r="E183" s="244">
        <v>9.7000000000000003E-2</v>
      </c>
      <c r="F183" s="146"/>
      <c r="G183" s="173"/>
      <c r="H183" s="173"/>
      <c r="I183" s="173"/>
      <c r="J183" s="173"/>
    </row>
    <row r="184" spans="1:10">
      <c r="A184" s="173"/>
      <c r="B184" s="171" t="s">
        <v>290</v>
      </c>
      <c r="C184" s="154">
        <v>5.5E-2</v>
      </c>
      <c r="D184" s="173">
        <v>2.6</v>
      </c>
      <c r="E184" s="244">
        <v>9.7000000000000003E-2</v>
      </c>
      <c r="F184" s="146"/>
      <c r="G184" s="173"/>
      <c r="H184" s="173"/>
      <c r="I184" s="173"/>
      <c r="J184" s="173"/>
    </row>
    <row r="185" spans="1:10">
      <c r="A185" s="173"/>
      <c r="B185" s="171" t="s">
        <v>310</v>
      </c>
      <c r="C185" s="154">
        <v>5.3999999999999999E-2</v>
      </c>
      <c r="D185" s="173">
        <v>5.7</v>
      </c>
      <c r="E185" s="244">
        <v>9.7000000000000003E-2</v>
      </c>
      <c r="F185" s="146"/>
      <c r="G185" s="173"/>
      <c r="H185" s="173"/>
      <c r="I185" s="173"/>
      <c r="J185" s="173"/>
    </row>
    <row r="186" spans="1:10">
      <c r="A186" s="173"/>
      <c r="B186" s="171" t="s">
        <v>289</v>
      </c>
      <c r="C186" s="154">
        <v>5.2999999999999999E-2</v>
      </c>
      <c r="D186" s="173">
        <v>1.9</v>
      </c>
      <c r="E186" s="244">
        <v>9.7000000000000003E-2</v>
      </c>
      <c r="F186" s="160"/>
      <c r="G186" s="173"/>
      <c r="H186" s="173"/>
      <c r="I186" s="173"/>
      <c r="J186" s="173"/>
    </row>
    <row r="187" spans="1:10">
      <c r="A187" s="173"/>
      <c r="B187" s="171" t="s">
        <v>303</v>
      </c>
      <c r="C187" s="154">
        <v>4.7E-2</v>
      </c>
      <c r="D187" s="173">
        <v>3.5</v>
      </c>
      <c r="E187" s="244">
        <v>9.7000000000000003E-2</v>
      </c>
      <c r="F187" s="160"/>
      <c r="G187" s="173"/>
      <c r="H187" s="173"/>
      <c r="I187" s="173"/>
      <c r="J187" s="173"/>
    </row>
    <row r="188" spans="1:10">
      <c r="A188" s="173"/>
      <c r="B188" s="171" t="s">
        <v>291</v>
      </c>
      <c r="C188" s="154">
        <v>4.3999999999999997E-2</v>
      </c>
      <c r="D188" s="173">
        <v>2.7</v>
      </c>
      <c r="E188" s="244">
        <v>9.7000000000000003E-2</v>
      </c>
      <c r="F188" s="160"/>
      <c r="G188" s="173"/>
      <c r="H188" s="173"/>
      <c r="I188" s="173"/>
      <c r="J188" s="173"/>
    </row>
    <row r="189" spans="1:10">
      <c r="A189" s="173"/>
      <c r="B189" s="171" t="s">
        <v>288</v>
      </c>
      <c r="C189" s="154">
        <v>3.9E-2</v>
      </c>
      <c r="D189" s="173">
        <v>2.5</v>
      </c>
      <c r="E189" s="244">
        <v>9.7000000000000003E-2</v>
      </c>
      <c r="F189" s="160"/>
      <c r="G189" s="173"/>
      <c r="H189" s="173"/>
      <c r="I189" s="173"/>
      <c r="J189" s="173"/>
    </row>
    <row r="190" spans="1:10">
      <c r="A190" s="173"/>
      <c r="B190" s="171" t="s">
        <v>306</v>
      </c>
      <c r="C190" s="154">
        <v>3.6999999999999998E-2</v>
      </c>
      <c r="D190" s="173">
        <v>1.8</v>
      </c>
      <c r="E190" s="244">
        <v>9.7000000000000003E-2</v>
      </c>
      <c r="F190" s="160"/>
      <c r="G190" s="173"/>
      <c r="H190" s="173"/>
      <c r="I190" s="173"/>
      <c r="J190" s="173"/>
    </row>
    <row r="191" spans="1:10">
      <c r="A191" s="173"/>
      <c r="B191" s="171" t="s">
        <v>299</v>
      </c>
      <c r="C191" s="154">
        <v>3.3000000000000002E-2</v>
      </c>
      <c r="D191" s="173">
        <v>1.6</v>
      </c>
      <c r="E191" s="244">
        <v>9.7000000000000003E-2</v>
      </c>
      <c r="F191" s="160"/>
      <c r="G191" s="173"/>
      <c r="H191" s="173"/>
      <c r="I191" s="173"/>
      <c r="J191" s="173"/>
    </row>
    <row r="192" spans="1:10">
      <c r="A192" s="173"/>
      <c r="B192" s="171" t="s">
        <v>302</v>
      </c>
      <c r="C192" s="154">
        <v>2.5000000000000001E-2</v>
      </c>
      <c r="D192" s="173">
        <v>1.3</v>
      </c>
      <c r="E192" s="244">
        <v>9.7000000000000003E-2</v>
      </c>
      <c r="F192" s="160"/>
      <c r="G192" s="173"/>
      <c r="H192" s="173"/>
      <c r="I192" s="173"/>
      <c r="J192" s="173"/>
    </row>
    <row r="193" spans="1:10">
      <c r="A193" s="173"/>
      <c r="B193" s="171" t="s">
        <v>307</v>
      </c>
      <c r="C193" s="154">
        <v>2.5000000000000001E-2</v>
      </c>
      <c r="D193" s="173">
        <v>2</v>
      </c>
      <c r="E193" s="244">
        <v>9.7000000000000003E-2</v>
      </c>
      <c r="F193" s="160"/>
      <c r="G193" s="173"/>
      <c r="H193" s="173"/>
      <c r="I193" s="173"/>
      <c r="J193" s="173"/>
    </row>
    <row r="194" spans="1:10" s="173" customFormat="1">
      <c r="B194" s="171"/>
      <c r="C194" s="154"/>
      <c r="E194" s="244"/>
      <c r="F194" s="160"/>
    </row>
    <row r="195" spans="1:10" s="173" customFormat="1">
      <c r="B195" s="171"/>
      <c r="C195" s="154"/>
      <c r="E195" s="244"/>
      <c r="F195" s="160"/>
    </row>
    <row r="196" spans="1:10" s="173" customFormat="1">
      <c r="B196" s="171"/>
      <c r="C196" s="154"/>
      <c r="E196" s="244"/>
      <c r="F196" s="160"/>
    </row>
    <row r="197" spans="1:10" s="173" customFormat="1">
      <c r="B197" s="171"/>
      <c r="C197" s="154"/>
      <c r="E197" s="244"/>
      <c r="F197" s="160"/>
    </row>
    <row r="198" spans="1:10" s="173" customFormat="1">
      <c r="B198" s="171"/>
      <c r="C198" s="154"/>
      <c r="E198" s="244"/>
      <c r="F198" s="160"/>
    </row>
    <row r="199" spans="1:10" s="173" customFormat="1">
      <c r="B199" s="171"/>
      <c r="C199" s="154"/>
      <c r="E199" s="244"/>
      <c r="F199" s="160"/>
    </row>
    <row r="200" spans="1:10" s="173" customFormat="1">
      <c r="B200" s="171"/>
      <c r="C200" s="154"/>
      <c r="E200" s="244"/>
      <c r="F200" s="160"/>
    </row>
    <row r="201" spans="1:10" s="173" customFormat="1">
      <c r="B201" s="171"/>
      <c r="C201" s="154"/>
      <c r="E201" s="244"/>
      <c r="F201" s="160"/>
    </row>
    <row r="202" spans="1:10" s="173" customFormat="1">
      <c r="B202" s="171"/>
      <c r="C202" s="154"/>
      <c r="E202" s="244"/>
      <c r="F202" s="160"/>
    </row>
    <row r="203" spans="1:10" s="173" customFormat="1">
      <c r="B203" s="171"/>
      <c r="C203" s="154"/>
      <c r="E203" s="244"/>
      <c r="F203" s="160"/>
    </row>
    <row r="204" spans="1:10" s="173" customFormat="1">
      <c r="B204" s="171"/>
      <c r="C204" s="154"/>
      <c r="E204" s="244"/>
      <c r="F204" s="160"/>
    </row>
    <row r="205" spans="1:10" s="173" customFormat="1">
      <c r="B205" s="171"/>
      <c r="C205" s="154"/>
      <c r="E205" s="244"/>
      <c r="F205" s="160"/>
    </row>
    <row r="206" spans="1:10" s="173" customFormat="1">
      <c r="B206" s="171"/>
      <c r="C206" s="154"/>
      <c r="E206" s="244"/>
      <c r="F206" s="160"/>
    </row>
    <row r="207" spans="1:10" s="173" customFormat="1">
      <c r="B207" s="171"/>
      <c r="C207" s="154"/>
      <c r="E207" s="244"/>
      <c r="F207" s="160"/>
    </row>
    <row r="208" spans="1:10" s="173" customFormat="1">
      <c r="B208" s="171"/>
      <c r="C208" s="154"/>
      <c r="E208" s="244"/>
      <c r="F208" s="160"/>
    </row>
    <row r="209" spans="2:6" s="173" customFormat="1">
      <c r="B209" s="171"/>
      <c r="C209" s="154"/>
      <c r="E209" s="244"/>
      <c r="F209" s="160"/>
    </row>
    <row r="210" spans="2:6" s="173" customFormat="1">
      <c r="B210" s="171"/>
      <c r="C210" s="154"/>
      <c r="E210" s="244"/>
      <c r="F210" s="160"/>
    </row>
    <row r="211" spans="2:6" s="173" customFormat="1">
      <c r="B211" s="171"/>
      <c r="C211" s="154"/>
      <c r="E211" s="244"/>
      <c r="F211" s="160"/>
    </row>
    <row r="212" spans="2:6" s="173" customFormat="1">
      <c r="B212" s="171"/>
      <c r="C212" s="154"/>
      <c r="E212" s="244"/>
      <c r="F212" s="160"/>
    </row>
    <row r="213" spans="2:6" s="173" customFormat="1">
      <c r="B213" s="171"/>
      <c r="C213" s="154"/>
      <c r="E213" s="244"/>
      <c r="F213" s="160"/>
    </row>
    <row r="214" spans="2:6" s="173" customFormat="1">
      <c r="B214" s="171"/>
      <c r="C214" s="154"/>
      <c r="E214" s="244"/>
      <c r="F214" s="160"/>
    </row>
    <row r="215" spans="2:6" s="173" customFormat="1">
      <c r="B215" s="171"/>
      <c r="C215" s="154"/>
      <c r="E215" s="244"/>
      <c r="F215" s="160"/>
    </row>
    <row r="216" spans="2:6" s="173" customFormat="1">
      <c r="B216" s="171"/>
      <c r="C216" s="154"/>
      <c r="E216" s="244"/>
      <c r="F216" s="160"/>
    </row>
    <row r="217" spans="2:6" s="173" customFormat="1">
      <c r="B217" s="171"/>
      <c r="C217" s="154"/>
      <c r="E217" s="244"/>
      <c r="F217" s="160"/>
    </row>
    <row r="218" spans="2:6" s="173" customFormat="1">
      <c r="B218" s="171"/>
      <c r="C218" s="154"/>
      <c r="E218" s="244"/>
      <c r="F218" s="160"/>
    </row>
    <row r="219" spans="2:6" s="173" customFormat="1">
      <c r="B219" s="171"/>
      <c r="C219" s="154"/>
      <c r="E219" s="244"/>
      <c r="F219" s="160"/>
    </row>
    <row r="220" spans="2:6" s="173" customFormat="1">
      <c r="B220" s="171"/>
      <c r="C220" s="154"/>
      <c r="E220" s="244"/>
      <c r="F220" s="160"/>
    </row>
    <row r="221" spans="2:6" s="173" customFormat="1">
      <c r="B221" s="171"/>
      <c r="C221" s="154"/>
      <c r="E221" s="244"/>
      <c r="F221" s="160"/>
    </row>
    <row r="222" spans="2:6" s="173" customFormat="1">
      <c r="B222" s="171"/>
      <c r="C222" s="154"/>
      <c r="E222" s="244"/>
      <c r="F222" s="160"/>
    </row>
    <row r="223" spans="2:6" s="173" customFormat="1">
      <c r="B223" s="171"/>
      <c r="C223" s="154"/>
      <c r="E223" s="244"/>
      <c r="F223" s="160"/>
    </row>
    <row r="224" spans="2:6" s="173" customFormat="1">
      <c r="B224" s="171"/>
      <c r="C224" s="154"/>
      <c r="E224" s="244"/>
      <c r="F224" s="160"/>
    </row>
    <row r="225" spans="1:10" s="173" customFormat="1">
      <c r="B225" s="171"/>
      <c r="C225" s="154"/>
      <c r="E225" s="244"/>
      <c r="F225" s="160"/>
    </row>
    <row r="226" spans="1:10" s="173" customFormat="1">
      <c r="B226" s="171"/>
      <c r="C226" s="154"/>
      <c r="E226" s="244"/>
      <c r="F226" s="160"/>
    </row>
    <row r="227" spans="1:10" s="173" customFormat="1">
      <c r="B227" s="171"/>
      <c r="C227" s="154"/>
      <c r="E227" s="244"/>
      <c r="F227" s="160"/>
    </row>
    <row r="228" spans="1:10" s="173" customFormat="1">
      <c r="B228" s="171"/>
      <c r="C228" s="154"/>
      <c r="E228" s="244"/>
      <c r="F228" s="160"/>
    </row>
    <row r="229" spans="1:10" s="173" customFormat="1">
      <c r="B229" s="171"/>
      <c r="C229" s="154"/>
      <c r="E229" s="244"/>
      <c r="F229" s="160"/>
    </row>
    <row r="230" spans="1:10" s="173" customFormat="1">
      <c r="B230" s="171"/>
      <c r="C230" s="154"/>
      <c r="E230" s="244"/>
      <c r="F230" s="160"/>
    </row>
    <row r="231" spans="1:10" s="173" customFormat="1">
      <c r="B231" s="171"/>
      <c r="C231" s="154"/>
      <c r="E231" s="244"/>
      <c r="F231" s="160"/>
    </row>
    <row r="232" spans="1:10" s="173" customFormat="1">
      <c r="B232" s="171"/>
      <c r="C232" s="154"/>
      <c r="E232" s="244"/>
      <c r="F232" s="160"/>
    </row>
    <row r="233" spans="1:10" s="173" customFormat="1">
      <c r="B233" s="171"/>
      <c r="C233" s="154"/>
      <c r="E233" s="244"/>
      <c r="F233" s="160"/>
    </row>
    <row r="234" spans="1:10" s="173" customFormat="1">
      <c r="B234" s="171"/>
      <c r="C234" s="154"/>
      <c r="E234" s="244"/>
      <c r="F234" s="160"/>
    </row>
    <row r="235" spans="1:10" s="173" customFormat="1">
      <c r="B235" s="171"/>
      <c r="C235" s="154"/>
      <c r="E235" s="244"/>
      <c r="F235" s="160"/>
    </row>
    <row r="236" spans="1:10" s="173" customFormat="1">
      <c r="B236" s="171"/>
      <c r="C236" s="154"/>
      <c r="E236" s="244"/>
      <c r="F236" s="160"/>
    </row>
    <row r="237" spans="1:10" s="173" customFormat="1">
      <c r="B237" s="171"/>
      <c r="C237" s="154"/>
      <c r="E237" s="244"/>
      <c r="F237" s="160"/>
    </row>
    <row r="239" spans="1:10" ht="14.25" customHeight="1">
      <c r="A239" s="618" t="s">
        <v>437</v>
      </c>
      <c r="B239" s="618"/>
      <c r="C239" s="618"/>
      <c r="D239" s="618"/>
      <c r="E239" s="618"/>
      <c r="F239" s="618"/>
      <c r="G239" s="618"/>
      <c r="H239" s="618"/>
      <c r="I239" s="618"/>
      <c r="J239" s="194"/>
    </row>
    <row r="240" spans="1:10">
      <c r="A240" s="618"/>
      <c r="B240" s="618"/>
      <c r="C240" s="618"/>
      <c r="D240" s="618"/>
      <c r="E240" s="618"/>
      <c r="F240" s="618"/>
      <c r="G240" s="618"/>
      <c r="H240" s="618"/>
      <c r="I240" s="618"/>
      <c r="J240" s="194"/>
    </row>
    <row r="241" spans="1:16">
      <c r="A241" s="194"/>
      <c r="B241" s="194"/>
      <c r="C241" s="194"/>
      <c r="D241" s="194"/>
      <c r="E241" s="194"/>
      <c r="F241" s="194"/>
      <c r="G241" s="194"/>
      <c r="H241" s="194"/>
      <c r="I241" s="194"/>
      <c r="J241" s="194"/>
      <c r="K241" s="173"/>
      <c r="L241" s="173"/>
      <c r="M241" s="173"/>
      <c r="N241" s="173"/>
      <c r="O241" s="173"/>
      <c r="P241" s="173"/>
    </row>
    <row r="242" spans="1:16" s="76" customFormat="1">
      <c r="A242" s="619" t="s">
        <v>438</v>
      </c>
      <c r="B242" s="619"/>
      <c r="C242" s="619"/>
      <c r="D242" s="619"/>
      <c r="E242" s="619"/>
      <c r="F242" s="619"/>
      <c r="G242" s="619"/>
      <c r="H242" s="619"/>
      <c r="I242" s="619"/>
      <c r="J242" s="149"/>
    </row>
    <row r="243" spans="1:16" s="168" customFormat="1">
      <c r="A243" s="167"/>
      <c r="B243" s="167"/>
      <c r="C243" s="167"/>
      <c r="D243" s="167"/>
      <c r="E243" s="167"/>
      <c r="F243" s="167"/>
      <c r="G243" s="167"/>
      <c r="H243" s="167"/>
      <c r="I243" s="167"/>
      <c r="J243" s="164"/>
    </row>
    <row r="244" spans="1:16" s="173" customFormat="1" ht="24">
      <c r="B244" s="298"/>
      <c r="C244" s="299" t="s">
        <v>58</v>
      </c>
      <c r="D244" s="305" t="s">
        <v>46</v>
      </c>
      <c r="E244" s="298" t="s">
        <v>70</v>
      </c>
      <c r="F244" s="298" t="s">
        <v>521</v>
      </c>
      <c r="J244" s="1"/>
    </row>
    <row r="245" spans="1:16" s="173" customFormat="1">
      <c r="B245" s="300" t="s">
        <v>36</v>
      </c>
      <c r="C245" s="597">
        <v>0.40400000000000003</v>
      </c>
      <c r="D245" s="306">
        <v>1.4</v>
      </c>
      <c r="E245" s="298"/>
      <c r="F245" s="302">
        <v>0.67800000000000005</v>
      </c>
      <c r="J245" s="1"/>
    </row>
    <row r="246" spans="1:16" s="30" customFormat="1">
      <c r="A246" s="173"/>
      <c r="B246" s="300" t="s">
        <v>37</v>
      </c>
      <c r="C246" s="301">
        <v>0.50600000000000001</v>
      </c>
      <c r="D246" s="306">
        <v>1.4</v>
      </c>
      <c r="E246" s="298"/>
      <c r="F246" s="302">
        <v>0.67800000000000005</v>
      </c>
      <c r="G246" s="173"/>
      <c r="H246" s="173"/>
      <c r="I246" s="173"/>
      <c r="J246" s="27"/>
      <c r="K246" s="28"/>
      <c r="L246" s="27"/>
      <c r="M246" s="28"/>
      <c r="N246" s="27"/>
      <c r="O246" s="28"/>
      <c r="P246" s="27"/>
    </row>
    <row r="247" spans="1:16" s="173" customFormat="1">
      <c r="B247" s="300" t="s">
        <v>25</v>
      </c>
      <c r="C247" s="301">
        <v>0.52700000000000002</v>
      </c>
      <c r="D247" s="306">
        <v>1.3</v>
      </c>
      <c r="E247" s="298"/>
      <c r="F247" s="302">
        <v>0.67800000000000005</v>
      </c>
      <c r="J247" s="1"/>
    </row>
    <row r="248" spans="1:16" s="173" customFormat="1">
      <c r="B248" s="300" t="s">
        <v>28</v>
      </c>
      <c r="C248" s="301">
        <v>0.54</v>
      </c>
      <c r="D248" s="306">
        <v>1.6</v>
      </c>
      <c r="E248" s="298"/>
      <c r="F248" s="302">
        <v>0.67800000000000005</v>
      </c>
      <c r="J248" s="1"/>
    </row>
    <row r="249" spans="1:16" s="173" customFormat="1">
      <c r="B249" s="300" t="s">
        <v>23</v>
      </c>
      <c r="C249" s="301">
        <v>0.59</v>
      </c>
      <c r="D249" s="306">
        <v>1.2</v>
      </c>
      <c r="E249" s="298"/>
      <c r="F249" s="302">
        <v>0.67800000000000005</v>
      </c>
      <c r="J249" s="1"/>
    </row>
    <row r="250" spans="1:16" s="173" customFormat="1">
      <c r="B250" s="300" t="s">
        <v>33</v>
      </c>
      <c r="C250" s="301">
        <v>0.628</v>
      </c>
      <c r="D250" s="306">
        <v>1.4</v>
      </c>
      <c r="E250" s="298"/>
      <c r="F250" s="302">
        <v>0.67800000000000005</v>
      </c>
      <c r="J250" s="1"/>
    </row>
    <row r="251" spans="1:16" s="173" customFormat="1">
      <c r="B251" s="300" t="s">
        <v>20</v>
      </c>
      <c r="C251" s="301">
        <v>0.64800000000000002</v>
      </c>
      <c r="D251" s="306">
        <v>2.1</v>
      </c>
      <c r="E251" s="298"/>
      <c r="F251" s="302">
        <v>0.67800000000000005</v>
      </c>
      <c r="J251" s="1"/>
    </row>
    <row r="252" spans="1:16" s="173" customFormat="1">
      <c r="B252" s="300" t="s">
        <v>29</v>
      </c>
      <c r="C252" s="301">
        <v>0.68</v>
      </c>
      <c r="D252" s="306">
        <v>1.6</v>
      </c>
      <c r="E252" s="298"/>
      <c r="F252" s="302">
        <v>0.67800000000000005</v>
      </c>
      <c r="J252" s="1"/>
    </row>
    <row r="253" spans="1:16" s="173" customFormat="1">
      <c r="B253" s="300" t="s">
        <v>38</v>
      </c>
      <c r="C253" s="301">
        <v>0.71199999999999997</v>
      </c>
      <c r="D253" s="306">
        <v>2.1</v>
      </c>
      <c r="E253" s="298"/>
      <c r="F253" s="302">
        <v>0.67800000000000005</v>
      </c>
      <c r="J253" s="1"/>
    </row>
    <row r="254" spans="1:16" s="173" customFormat="1">
      <c r="B254" s="300" t="s">
        <v>35</v>
      </c>
      <c r="C254" s="301">
        <v>0.73</v>
      </c>
      <c r="D254" s="306">
        <v>1.5</v>
      </c>
      <c r="E254" s="298"/>
      <c r="F254" s="302">
        <v>0.67800000000000005</v>
      </c>
      <c r="J254" s="1"/>
    </row>
    <row r="255" spans="1:16" s="173" customFormat="1">
      <c r="B255" s="300" t="s">
        <v>19</v>
      </c>
      <c r="C255" s="301">
        <v>0.746</v>
      </c>
      <c r="D255" s="306">
        <v>1.4</v>
      </c>
      <c r="E255" s="298"/>
      <c r="F255" s="302">
        <v>0.67800000000000005</v>
      </c>
      <c r="J255" s="1"/>
    </row>
    <row r="256" spans="1:16" s="173" customFormat="1">
      <c r="B256" s="300" t="s">
        <v>32</v>
      </c>
      <c r="C256" s="301">
        <v>0.81399999999999995</v>
      </c>
      <c r="D256" s="308">
        <v>1</v>
      </c>
      <c r="E256" s="298"/>
      <c r="F256" s="302">
        <v>0.67800000000000005</v>
      </c>
      <c r="J256" s="1"/>
    </row>
    <row r="257" spans="1:15" s="173" customFormat="1">
      <c r="B257" s="300" t="s">
        <v>24</v>
      </c>
      <c r="C257" s="301">
        <v>0.82599999999999996</v>
      </c>
      <c r="D257" s="306">
        <v>0.9</v>
      </c>
      <c r="E257" s="298"/>
      <c r="F257" s="302">
        <v>0.67800000000000005</v>
      </c>
      <c r="J257" s="1"/>
    </row>
    <row r="258" spans="1:15" s="173" customFormat="1">
      <c r="B258" s="300" t="s">
        <v>22</v>
      </c>
      <c r="C258" s="301">
        <v>0.86499999999999999</v>
      </c>
      <c r="D258" s="306">
        <v>1.1000000000000001</v>
      </c>
      <c r="E258" s="298"/>
      <c r="F258" s="302">
        <v>0.67800000000000005</v>
      </c>
      <c r="J258" s="1"/>
    </row>
    <row r="259" spans="1:15" s="8" customFormat="1">
      <c r="B259" s="56" t="s">
        <v>18</v>
      </c>
      <c r="D259" s="297">
        <v>1.8</v>
      </c>
      <c r="E259" s="229">
        <v>0.88100000000000001</v>
      </c>
      <c r="F259" s="309">
        <v>0.67800000000000005</v>
      </c>
      <c r="J259" s="296"/>
    </row>
    <row r="260" spans="1:15" s="173" customFormat="1">
      <c r="B260" s="303" t="s">
        <v>30</v>
      </c>
      <c r="C260" s="301">
        <v>0.88100000000000001</v>
      </c>
      <c r="D260" s="306">
        <v>1.1000000000000001</v>
      </c>
      <c r="E260" s="298"/>
      <c r="F260" s="302">
        <v>0.67800000000000005</v>
      </c>
      <c r="J260" s="1"/>
    </row>
    <row r="261" spans="1:15" s="173" customFormat="1">
      <c r="B261" s="300" t="s">
        <v>27</v>
      </c>
      <c r="C261" s="301">
        <v>0.88800000000000001</v>
      </c>
      <c r="D261" s="306">
        <v>1.4</v>
      </c>
      <c r="E261" s="298"/>
      <c r="F261" s="302">
        <v>0.67800000000000005</v>
      </c>
      <c r="J261" s="1"/>
    </row>
    <row r="262" spans="1:15" s="173" customFormat="1">
      <c r="B262" s="300" t="s">
        <v>21</v>
      </c>
      <c r="C262" s="301">
        <v>0.89600000000000002</v>
      </c>
      <c r="D262" s="306">
        <v>1.5</v>
      </c>
      <c r="E262" s="298"/>
      <c r="F262" s="302">
        <v>0.67800000000000005</v>
      </c>
      <c r="J262" s="1"/>
    </row>
    <row r="263" spans="1:15" s="173" customFormat="1">
      <c r="B263" s="300" t="s">
        <v>26</v>
      </c>
      <c r="C263" s="301">
        <v>0.90100000000000002</v>
      </c>
      <c r="D263" s="306">
        <v>1</v>
      </c>
      <c r="E263" s="298"/>
      <c r="F263" s="302">
        <v>0.67800000000000005</v>
      </c>
      <c r="J263" s="1"/>
    </row>
    <row r="264" spans="1:15" s="173" customFormat="1">
      <c r="B264" s="300" t="s">
        <v>31</v>
      </c>
      <c r="C264" s="301">
        <v>0.91500000000000004</v>
      </c>
      <c r="D264" s="306">
        <v>1.2</v>
      </c>
      <c r="E264" s="298"/>
      <c r="F264" s="302">
        <v>0.67800000000000005</v>
      </c>
      <c r="J264" s="1"/>
    </row>
    <row r="265" spans="1:15" s="173" customFormat="1">
      <c r="B265" s="300" t="s">
        <v>34</v>
      </c>
      <c r="C265" s="301">
        <v>0.92100000000000004</v>
      </c>
      <c r="D265" s="306">
        <v>0.7</v>
      </c>
      <c r="E265" s="298"/>
      <c r="F265" s="302">
        <v>0.67800000000000005</v>
      </c>
      <c r="J265" s="1"/>
    </row>
    <row r="266" spans="1:15" s="173" customFormat="1">
      <c r="B266" s="300" t="s">
        <v>53</v>
      </c>
      <c r="C266" s="304">
        <v>0.67800000000000005</v>
      </c>
      <c r="D266" s="307">
        <v>0.4</v>
      </c>
      <c r="E266" s="298"/>
      <c r="F266" s="302"/>
      <c r="J266" s="1"/>
    </row>
    <row r="267" spans="1:15" s="173" customFormat="1">
      <c r="B267" s="300" t="s">
        <v>57</v>
      </c>
      <c r="C267" s="304">
        <v>0.78</v>
      </c>
      <c r="D267" s="307">
        <v>0.1</v>
      </c>
      <c r="E267" s="298"/>
      <c r="F267" s="302"/>
      <c r="J267" s="1"/>
    </row>
    <row r="268" spans="1:15" s="173" customFormat="1">
      <c r="B268" s="55"/>
      <c r="C268" s="166"/>
      <c r="D268" s="60"/>
      <c r="J268" s="6"/>
    </row>
    <row r="269" spans="1:15" s="173" customFormat="1" ht="19.75" customHeight="1">
      <c r="A269" s="620" t="s">
        <v>439</v>
      </c>
      <c r="B269" s="620"/>
      <c r="C269" s="620"/>
      <c r="D269" s="620"/>
      <c r="E269" s="620"/>
      <c r="F269" s="620"/>
      <c r="G269" s="620"/>
      <c r="H269" s="620"/>
      <c r="I269" s="620"/>
      <c r="J269" s="225"/>
    </row>
    <row r="270" spans="1:15" s="173" customFormat="1" ht="19.75" customHeight="1">
      <c r="A270" s="262" t="s">
        <v>440</v>
      </c>
      <c r="B270" s="261"/>
      <c r="C270" s="261"/>
      <c r="D270" s="261"/>
      <c r="E270" s="261"/>
      <c r="F270" s="261"/>
      <c r="G270" s="261"/>
      <c r="H270" s="261"/>
      <c r="I270" s="261"/>
      <c r="J270" s="225"/>
    </row>
    <row r="271" spans="1:15" s="76" customFormat="1">
      <c r="A271" s="619" t="s">
        <v>342</v>
      </c>
      <c r="B271" s="619"/>
      <c r="C271" s="619"/>
      <c r="D271" s="619"/>
      <c r="E271" s="619"/>
      <c r="F271" s="619"/>
      <c r="G271" s="619"/>
      <c r="H271" s="619"/>
      <c r="I271" s="619"/>
      <c r="J271" s="149"/>
    </row>
    <row r="272" spans="1:15">
      <c r="A272" s="194"/>
      <c r="B272" s="194"/>
      <c r="C272" s="194"/>
      <c r="D272" s="194"/>
      <c r="E272" s="194"/>
      <c r="F272" s="194"/>
      <c r="G272" s="194"/>
      <c r="H272" s="194"/>
      <c r="I272" s="194"/>
      <c r="J272" s="194"/>
      <c r="K272" s="173"/>
      <c r="L272" s="173"/>
      <c r="M272" s="173"/>
      <c r="N272" s="173"/>
      <c r="O272" s="173"/>
    </row>
    <row r="273" spans="1:15" s="30" customFormat="1" ht="24">
      <c r="B273" s="74"/>
      <c r="C273" s="72" t="s">
        <v>58</v>
      </c>
      <c r="D273" s="72" t="s">
        <v>46</v>
      </c>
      <c r="E273" s="27"/>
      <c r="F273" s="27"/>
      <c r="G273" s="27"/>
      <c r="H273" s="27"/>
      <c r="I273" s="28"/>
      <c r="J273" s="28"/>
      <c r="K273" s="28"/>
      <c r="L273" s="28"/>
      <c r="M273" s="28"/>
      <c r="N273" s="28"/>
      <c r="O273" s="28"/>
    </row>
    <row r="274" spans="1:15">
      <c r="A274" s="194"/>
      <c r="B274" s="74">
        <v>2015</v>
      </c>
      <c r="C274" s="220">
        <v>0.90500000000000003</v>
      </c>
      <c r="D274" s="171">
        <v>1.7</v>
      </c>
      <c r="E274" s="194"/>
      <c r="F274" s="194"/>
      <c r="G274" s="194"/>
      <c r="H274" s="194"/>
      <c r="I274" s="194"/>
      <c r="J274" s="194"/>
    </row>
    <row r="275" spans="1:15">
      <c r="A275" s="194"/>
      <c r="B275" s="74">
        <v>2016</v>
      </c>
      <c r="C275" s="220">
        <v>0.876</v>
      </c>
      <c r="D275" s="171">
        <v>1.7</v>
      </c>
      <c r="E275" s="194"/>
      <c r="F275" s="194"/>
      <c r="G275" s="194"/>
      <c r="H275" s="194"/>
      <c r="I275" s="194"/>
      <c r="J275" s="194"/>
    </row>
    <row r="276" spans="1:15">
      <c r="A276" s="194"/>
      <c r="B276" s="74">
        <v>2017</v>
      </c>
      <c r="C276" s="220">
        <v>0.88400000000000001</v>
      </c>
      <c r="D276" s="171">
        <v>1.5</v>
      </c>
      <c r="E276" s="194"/>
      <c r="F276" s="194"/>
      <c r="G276" s="194"/>
      <c r="H276" s="194"/>
      <c r="I276" s="194"/>
      <c r="J276" s="194"/>
    </row>
    <row r="277" spans="1:15">
      <c r="A277" s="194"/>
      <c r="B277" s="75">
        <v>2018</v>
      </c>
      <c r="C277" s="220">
        <v>0.88700000000000001</v>
      </c>
      <c r="D277" s="171">
        <v>2.4</v>
      </c>
      <c r="E277" s="194"/>
      <c r="F277" s="194"/>
      <c r="G277" s="194"/>
      <c r="H277" s="194"/>
      <c r="I277" s="194"/>
      <c r="J277" s="194"/>
    </row>
    <row r="278" spans="1:15">
      <c r="A278" s="194"/>
      <c r="B278" s="75">
        <v>2019</v>
      </c>
      <c r="C278" s="220">
        <v>0.88100000000000001</v>
      </c>
      <c r="D278" s="171">
        <v>1.8</v>
      </c>
      <c r="E278" s="194"/>
      <c r="F278" s="194"/>
      <c r="G278" s="194"/>
      <c r="H278" s="194"/>
      <c r="I278" s="194"/>
      <c r="J278" s="194"/>
    </row>
    <row r="279" spans="1:15">
      <c r="A279" s="6"/>
      <c r="B279" s="6"/>
      <c r="C279" s="6"/>
      <c r="D279" s="6"/>
      <c r="E279" s="6"/>
      <c r="F279" s="6"/>
      <c r="G279" s="6"/>
      <c r="H279" s="6"/>
      <c r="I279" s="6"/>
      <c r="J279" s="6"/>
    </row>
    <row r="280" spans="1:15" ht="14.25" customHeight="1">
      <c r="A280" s="618" t="s">
        <v>441</v>
      </c>
      <c r="B280" s="618"/>
      <c r="C280" s="618"/>
      <c r="D280" s="618"/>
      <c r="E280" s="618"/>
      <c r="F280" s="618"/>
      <c r="G280" s="618"/>
      <c r="H280" s="618"/>
      <c r="I280" s="618"/>
      <c r="J280" s="194"/>
    </row>
    <row r="281" spans="1:15">
      <c r="A281" s="618" t="s">
        <v>59</v>
      </c>
      <c r="B281" s="618"/>
      <c r="C281" s="618"/>
      <c r="D281" s="618"/>
      <c r="E281" s="618"/>
      <c r="F281" s="618"/>
      <c r="G281" s="618"/>
      <c r="H281" s="618"/>
      <c r="I281" s="618"/>
      <c r="J281" s="194"/>
    </row>
    <row r="282" spans="1:15">
      <c r="A282" s="194"/>
      <c r="B282" s="194"/>
      <c r="C282" s="194"/>
      <c r="D282" s="194"/>
      <c r="E282" s="194"/>
      <c r="F282" s="194"/>
      <c r="G282" s="194"/>
      <c r="H282" s="194"/>
      <c r="I282" s="194"/>
      <c r="J282" s="194"/>
    </row>
    <row r="283" spans="1:15" s="76" customFormat="1">
      <c r="A283" s="619" t="s">
        <v>371</v>
      </c>
      <c r="B283" s="619"/>
      <c r="C283" s="619"/>
      <c r="D283" s="619"/>
      <c r="E283" s="619"/>
      <c r="F283" s="619"/>
      <c r="G283" s="619"/>
      <c r="H283" s="619"/>
      <c r="I283" s="619"/>
      <c r="J283" s="149"/>
    </row>
    <row r="285" spans="1:15" ht="24">
      <c r="A285" s="173"/>
      <c r="B285" s="27"/>
      <c r="C285" s="73" t="s">
        <v>58</v>
      </c>
      <c r="D285" s="73" t="s">
        <v>46</v>
      </c>
      <c r="E285" s="73" t="s">
        <v>604</v>
      </c>
      <c r="F285" s="299"/>
      <c r="G285" s="173"/>
      <c r="H285" s="173"/>
      <c r="I285" s="173"/>
      <c r="J285" s="173"/>
    </row>
    <row r="286" spans="1:15" s="173" customFormat="1">
      <c r="A286" s="8" t="s">
        <v>347</v>
      </c>
      <c r="B286" s="171" t="s">
        <v>291</v>
      </c>
      <c r="C286" s="294">
        <v>0.98099999999999998</v>
      </c>
      <c r="D286" s="312">
        <v>1.2</v>
      </c>
      <c r="E286" s="244">
        <v>0.88800000000000001</v>
      </c>
      <c r="F286" s="310"/>
    </row>
    <row r="287" spans="1:15" s="173" customFormat="1">
      <c r="A287" s="8" t="s">
        <v>348</v>
      </c>
      <c r="B287" s="171" t="s">
        <v>298</v>
      </c>
      <c r="C287" s="294">
        <v>0.90900000000000003</v>
      </c>
      <c r="D287" s="312">
        <v>5.6</v>
      </c>
      <c r="E287" s="244">
        <v>0.88800000000000001</v>
      </c>
      <c r="F287" s="310"/>
    </row>
    <row r="288" spans="1:15" s="173" customFormat="1">
      <c r="A288" s="8" t="s">
        <v>349</v>
      </c>
      <c r="B288" s="171" t="s">
        <v>296</v>
      </c>
      <c r="C288" s="294">
        <v>0.56599999999999995</v>
      </c>
      <c r="D288" s="312">
        <v>8.1</v>
      </c>
      <c r="E288" s="244">
        <v>0.88800000000000001</v>
      </c>
      <c r="F288" s="310"/>
    </row>
    <row r="289" spans="1:12" s="173" customFormat="1" ht="23.25" customHeight="1">
      <c r="B289" s="171" t="s">
        <v>296</v>
      </c>
      <c r="C289" s="322">
        <v>0.56599999999999995</v>
      </c>
      <c r="D289" s="173">
        <v>8.1</v>
      </c>
      <c r="E289" s="244">
        <v>0.88800000000000001</v>
      </c>
      <c r="F289" s="310"/>
      <c r="H289" s="171"/>
      <c r="I289" s="322"/>
      <c r="J289" s="334"/>
      <c r="K289" s="244"/>
      <c r="L289" s="310"/>
    </row>
    <row r="290" spans="1:12" s="173" customFormat="1">
      <c r="B290" s="171" t="s">
        <v>301</v>
      </c>
      <c r="C290" s="322">
        <v>0.78800000000000003</v>
      </c>
      <c r="D290" s="173">
        <v>7.7</v>
      </c>
      <c r="E290" s="244">
        <v>0.88800000000000001</v>
      </c>
      <c r="F290" s="310"/>
      <c r="H290" s="171"/>
      <c r="I290" s="322"/>
      <c r="J290" s="334"/>
      <c r="K290" s="244"/>
      <c r="L290" s="310"/>
    </row>
    <row r="291" spans="1:12" s="173" customFormat="1">
      <c r="B291" s="171" t="s">
        <v>292</v>
      </c>
      <c r="C291" s="322">
        <v>0.85199999999999998</v>
      </c>
      <c r="D291" s="173">
        <v>5.9</v>
      </c>
      <c r="E291" s="244">
        <v>0.88800000000000001</v>
      </c>
      <c r="F291" s="310"/>
      <c r="H291" s="171"/>
      <c r="I291" s="322"/>
      <c r="J291" s="334"/>
      <c r="K291" s="244"/>
      <c r="L291" s="310"/>
    </row>
    <row r="292" spans="1:12" s="173" customFormat="1">
      <c r="B292" s="171" t="s">
        <v>308</v>
      </c>
      <c r="C292" s="322">
        <v>0.86099999999999999</v>
      </c>
      <c r="D292" s="173">
        <v>2.2999999999999998</v>
      </c>
      <c r="E292" s="244">
        <v>0.88800000000000001</v>
      </c>
      <c r="F292" s="310"/>
      <c r="H292" s="171"/>
      <c r="I292" s="322"/>
      <c r="J292" s="334"/>
      <c r="K292" s="244"/>
      <c r="L292" s="310"/>
    </row>
    <row r="293" spans="1:12" s="173" customFormat="1">
      <c r="B293" s="171" t="s">
        <v>305</v>
      </c>
      <c r="C293" s="322">
        <v>0.86499999999999999</v>
      </c>
      <c r="D293" s="173">
        <v>5.5</v>
      </c>
      <c r="E293" s="244">
        <v>0.88800000000000001</v>
      </c>
      <c r="F293" s="310"/>
      <c r="H293" s="171"/>
      <c r="I293" s="322"/>
      <c r="J293" s="334"/>
      <c r="K293" s="244"/>
      <c r="L293" s="310"/>
    </row>
    <row r="294" spans="1:12" s="173" customFormat="1">
      <c r="B294" s="171" t="s">
        <v>300</v>
      </c>
      <c r="C294" s="322">
        <v>0.874</v>
      </c>
      <c r="D294" s="173">
        <v>4.0999999999999996</v>
      </c>
      <c r="E294" s="244">
        <v>0.88800000000000001</v>
      </c>
      <c r="F294" s="310"/>
      <c r="H294" s="171"/>
      <c r="I294" s="322"/>
      <c r="J294" s="334"/>
      <c r="K294" s="244"/>
      <c r="L294" s="310"/>
    </row>
    <row r="295" spans="1:12" s="173" customFormat="1">
      <c r="B295" s="171" t="s">
        <v>293</v>
      </c>
      <c r="C295" s="322">
        <v>0.88200000000000001</v>
      </c>
      <c r="D295" s="173">
        <v>2.1</v>
      </c>
      <c r="E295" s="244">
        <v>0.88800000000000001</v>
      </c>
      <c r="F295" s="310"/>
      <c r="H295" s="171"/>
      <c r="I295" s="322"/>
      <c r="J295" s="334"/>
      <c r="K295" s="244"/>
      <c r="L295" s="310"/>
    </row>
    <row r="296" spans="1:12" s="173" customFormat="1">
      <c r="B296" s="171" t="s">
        <v>311</v>
      </c>
      <c r="C296" s="322">
        <v>0.88300000000000001</v>
      </c>
      <c r="D296" s="173">
        <v>4.5999999999999996</v>
      </c>
      <c r="E296" s="244">
        <v>0.88800000000000001</v>
      </c>
      <c r="F296" s="310"/>
      <c r="H296" s="171"/>
      <c r="I296" s="322"/>
      <c r="J296" s="334"/>
      <c r="K296" s="244"/>
      <c r="L296" s="310"/>
    </row>
    <row r="297" spans="1:12" s="173" customFormat="1">
      <c r="B297" s="171" t="s">
        <v>309</v>
      </c>
      <c r="C297" s="154">
        <v>0.89900000000000002</v>
      </c>
      <c r="D297" s="173">
        <v>2.2999999999999998</v>
      </c>
      <c r="E297" s="244">
        <v>0.88800000000000001</v>
      </c>
      <c r="F297" s="310"/>
      <c r="H297" s="171"/>
      <c r="I297" s="322"/>
      <c r="J297" s="334"/>
      <c r="K297" s="244"/>
      <c r="L297" s="310"/>
    </row>
    <row r="298" spans="1:12" s="173" customFormat="1">
      <c r="B298" s="171" t="s">
        <v>304</v>
      </c>
      <c r="C298" s="154">
        <v>0.90100000000000002</v>
      </c>
      <c r="D298" s="173">
        <v>6.4</v>
      </c>
      <c r="E298" s="244">
        <v>0.88800000000000001</v>
      </c>
      <c r="F298" s="310"/>
      <c r="H298" s="171"/>
      <c r="I298" s="322"/>
      <c r="J298" s="334"/>
      <c r="K298" s="244"/>
      <c r="L298" s="310"/>
    </row>
    <row r="299" spans="1:12">
      <c r="A299" s="173"/>
      <c r="B299" s="171" t="s">
        <v>294</v>
      </c>
      <c r="C299" s="154">
        <v>0.90300000000000002</v>
      </c>
      <c r="D299" s="173">
        <v>5.4</v>
      </c>
      <c r="E299" s="244">
        <v>0.88800000000000001</v>
      </c>
      <c r="F299" s="310"/>
      <c r="G299" s="173"/>
      <c r="H299" s="171"/>
      <c r="I299" s="322"/>
      <c r="J299" s="334"/>
      <c r="K299" s="244"/>
      <c r="L299" s="310"/>
    </row>
    <row r="300" spans="1:12">
      <c r="A300" s="173"/>
      <c r="B300" s="171" t="s">
        <v>299</v>
      </c>
      <c r="C300" s="154">
        <v>0.90300000000000002</v>
      </c>
      <c r="D300" s="173">
        <v>4.5</v>
      </c>
      <c r="E300" s="244">
        <v>0.88800000000000001</v>
      </c>
      <c r="F300" s="310"/>
      <c r="G300" s="173"/>
      <c r="H300" s="171"/>
      <c r="I300" s="322"/>
      <c r="J300" s="334"/>
      <c r="K300" s="244"/>
      <c r="L300" s="310"/>
    </row>
    <row r="301" spans="1:12">
      <c r="A301" s="173"/>
      <c r="B301" s="171" t="s">
        <v>28</v>
      </c>
      <c r="C301" s="154">
        <v>0.90700000000000003</v>
      </c>
      <c r="D301" s="173">
        <v>2.8</v>
      </c>
      <c r="E301" s="244">
        <v>0.88800000000000001</v>
      </c>
      <c r="F301" s="310"/>
      <c r="G301" s="173"/>
      <c r="H301" s="171"/>
      <c r="I301" s="322"/>
      <c r="J301" s="334"/>
      <c r="K301" s="244"/>
      <c r="L301" s="310"/>
    </row>
    <row r="302" spans="1:12">
      <c r="A302" s="173"/>
      <c r="B302" s="171" t="s">
        <v>298</v>
      </c>
      <c r="C302" s="154">
        <v>0.90900000000000003</v>
      </c>
      <c r="D302" s="173">
        <v>5.6</v>
      </c>
      <c r="E302" s="244">
        <v>0.88800000000000001</v>
      </c>
      <c r="F302" s="310"/>
      <c r="G302" s="173"/>
      <c r="H302" s="171"/>
      <c r="I302" s="322"/>
      <c r="J302" s="334"/>
      <c r="K302" s="244"/>
      <c r="L302" s="310"/>
    </row>
    <row r="303" spans="1:12">
      <c r="A303" s="173"/>
      <c r="B303" s="171" t="s">
        <v>295</v>
      </c>
      <c r="C303" s="154">
        <v>0.92700000000000005</v>
      </c>
      <c r="D303" s="173">
        <v>3.3</v>
      </c>
      <c r="E303" s="244">
        <v>0.88800000000000001</v>
      </c>
      <c r="F303" s="310"/>
      <c r="G303" s="173"/>
      <c r="H303" s="171"/>
      <c r="I303" s="322"/>
      <c r="J303" s="334"/>
      <c r="K303" s="244"/>
      <c r="L303" s="310"/>
    </row>
    <row r="304" spans="1:12">
      <c r="A304" s="173"/>
      <c r="B304" s="171" t="s">
        <v>289</v>
      </c>
      <c r="C304" s="154">
        <v>0.92800000000000005</v>
      </c>
      <c r="D304" s="173">
        <v>3.2</v>
      </c>
      <c r="E304" s="244">
        <v>0.88800000000000001</v>
      </c>
      <c r="F304" s="310"/>
      <c r="G304" s="173"/>
      <c r="H304" s="171"/>
      <c r="I304" s="322"/>
      <c r="J304" s="334"/>
      <c r="K304" s="244"/>
      <c r="L304" s="310"/>
    </row>
    <row r="305" spans="1:12">
      <c r="A305" s="173"/>
      <c r="B305" s="171" t="s">
        <v>290</v>
      </c>
      <c r="C305" s="154">
        <v>0.93700000000000006</v>
      </c>
      <c r="D305" s="173">
        <v>2.7</v>
      </c>
      <c r="E305" s="244">
        <v>0.88800000000000001</v>
      </c>
      <c r="F305" s="310"/>
      <c r="G305" s="173"/>
      <c r="H305" s="171"/>
      <c r="I305" s="322"/>
      <c r="J305" s="334"/>
      <c r="K305" s="244"/>
      <c r="L305" s="310"/>
    </row>
    <row r="306" spans="1:12">
      <c r="A306" s="173"/>
      <c r="B306" s="171" t="s">
        <v>297</v>
      </c>
      <c r="C306" s="154">
        <v>0.93700000000000006</v>
      </c>
      <c r="D306" s="173">
        <v>2.2000000000000002</v>
      </c>
      <c r="E306" s="244">
        <v>0.88800000000000001</v>
      </c>
      <c r="F306" s="310"/>
      <c r="G306" s="173"/>
      <c r="H306" s="171"/>
      <c r="I306" s="322"/>
      <c r="J306" s="334"/>
      <c r="K306" s="244"/>
      <c r="L306" s="310"/>
    </row>
    <row r="307" spans="1:12">
      <c r="A307" s="173"/>
      <c r="B307" s="171" t="s">
        <v>306</v>
      </c>
      <c r="C307" s="154">
        <v>0.93899999999999995</v>
      </c>
      <c r="D307" s="173">
        <v>4</v>
      </c>
      <c r="E307" s="244">
        <v>0.88800000000000001</v>
      </c>
      <c r="F307" s="310"/>
      <c r="G307" s="173"/>
      <c r="H307" s="171"/>
      <c r="I307" s="322"/>
      <c r="J307" s="334"/>
      <c r="K307" s="244"/>
      <c r="L307" s="310"/>
    </row>
    <row r="308" spans="1:12">
      <c r="A308" s="173"/>
      <c r="B308" s="171" t="s">
        <v>288</v>
      </c>
      <c r="C308" s="154">
        <v>0.94199999999999995</v>
      </c>
      <c r="D308" s="173">
        <v>3.4</v>
      </c>
      <c r="E308" s="244">
        <v>0.88800000000000001</v>
      </c>
      <c r="F308" s="310"/>
      <c r="G308" s="173"/>
      <c r="H308" s="171"/>
      <c r="I308" s="322"/>
      <c r="J308" s="334"/>
      <c r="K308" s="244"/>
      <c r="L308" s="310"/>
    </row>
    <row r="309" spans="1:12">
      <c r="A309" s="173"/>
      <c r="B309" s="171" t="s">
        <v>310</v>
      </c>
      <c r="C309" s="154">
        <v>0.94399999999999995</v>
      </c>
      <c r="D309" s="173">
        <v>6.1</v>
      </c>
      <c r="E309" s="244">
        <v>0.88800000000000001</v>
      </c>
      <c r="F309" s="310"/>
      <c r="G309" s="173"/>
      <c r="H309" s="171"/>
      <c r="I309" s="322"/>
      <c r="J309" s="334"/>
      <c r="K309" s="244"/>
      <c r="L309" s="310"/>
    </row>
    <row r="310" spans="1:12">
      <c r="A310" s="173"/>
      <c r="B310" s="171" t="s">
        <v>312</v>
      </c>
      <c r="C310" s="154">
        <v>0.94899999999999995</v>
      </c>
      <c r="D310" s="173">
        <v>2.2999999999999998</v>
      </c>
      <c r="E310" s="244">
        <v>0.88800000000000001</v>
      </c>
      <c r="F310" s="310"/>
      <c r="G310" s="173"/>
      <c r="H310" s="171"/>
      <c r="I310" s="322"/>
      <c r="J310" s="334"/>
      <c r="K310" s="244"/>
      <c r="L310" s="310"/>
    </row>
    <row r="311" spans="1:12">
      <c r="A311" s="173"/>
      <c r="B311" s="171" t="s">
        <v>303</v>
      </c>
      <c r="C311" s="154">
        <v>0.96199999999999997</v>
      </c>
      <c r="D311" s="173">
        <v>3.1</v>
      </c>
      <c r="E311" s="244">
        <v>0.88800000000000001</v>
      </c>
      <c r="F311" s="310"/>
      <c r="G311" s="173"/>
      <c r="H311" s="171"/>
      <c r="I311" s="322"/>
      <c r="J311" s="334"/>
      <c r="K311" s="244"/>
      <c r="L311" s="310"/>
    </row>
    <row r="312" spans="1:12">
      <c r="A312" s="173"/>
      <c r="B312" s="171" t="s">
        <v>307</v>
      </c>
      <c r="C312" s="154">
        <v>0.96799999999999997</v>
      </c>
      <c r="D312" s="173">
        <v>2.7</v>
      </c>
      <c r="E312" s="244">
        <v>0.88800000000000001</v>
      </c>
      <c r="F312" s="310"/>
      <c r="G312" s="173"/>
      <c r="H312" s="171"/>
      <c r="I312" s="322"/>
      <c r="J312" s="334"/>
      <c r="K312" s="244"/>
      <c r="L312" s="310"/>
    </row>
    <row r="313" spans="1:12">
      <c r="A313" s="173"/>
      <c r="B313" s="171" t="s">
        <v>302</v>
      </c>
      <c r="C313" s="154">
        <v>0.97499999999999998</v>
      </c>
      <c r="D313" s="173">
        <v>1.8</v>
      </c>
      <c r="E313" s="244">
        <v>0.88800000000000001</v>
      </c>
      <c r="F313" s="310"/>
      <c r="G313" s="173"/>
      <c r="H313" s="171"/>
      <c r="I313" s="322"/>
      <c r="J313" s="334"/>
      <c r="K313" s="244"/>
      <c r="L313" s="310"/>
    </row>
    <row r="314" spans="1:12">
      <c r="A314" s="173"/>
      <c r="B314" s="171" t="s">
        <v>291</v>
      </c>
      <c r="C314" s="154">
        <v>0.98099999999999998</v>
      </c>
      <c r="D314" s="173">
        <v>1.2</v>
      </c>
      <c r="E314" s="244">
        <v>0.88800000000000001</v>
      </c>
      <c r="F314" s="310"/>
      <c r="G314" s="173"/>
      <c r="H314" s="171"/>
      <c r="I314" s="322"/>
      <c r="J314" s="334"/>
      <c r="K314" s="244"/>
      <c r="L314" s="310"/>
    </row>
    <row r="315" spans="1:12" s="173" customFormat="1">
      <c r="B315" s="171"/>
      <c r="C315" s="154"/>
      <c r="E315" s="244"/>
      <c r="F315" s="160"/>
    </row>
    <row r="316" spans="1:12" s="173" customFormat="1">
      <c r="B316" s="171"/>
      <c r="C316" s="154"/>
      <c r="E316" s="244"/>
      <c r="F316" s="160"/>
    </row>
    <row r="317" spans="1:12" s="173" customFormat="1">
      <c r="B317" s="171"/>
      <c r="C317" s="154"/>
      <c r="E317" s="244"/>
      <c r="F317" s="160"/>
    </row>
    <row r="318" spans="1:12" s="173" customFormat="1">
      <c r="B318" s="171"/>
      <c r="C318" s="154"/>
      <c r="E318" s="244"/>
      <c r="F318" s="160"/>
    </row>
    <row r="319" spans="1:12" s="173" customFormat="1">
      <c r="B319" s="171"/>
      <c r="C319" s="154"/>
      <c r="E319" s="244"/>
      <c r="F319" s="160"/>
    </row>
    <row r="320" spans="1:12" s="173" customFormat="1">
      <c r="B320" s="171"/>
      <c r="C320" s="154"/>
      <c r="E320" s="244"/>
      <c r="F320" s="160"/>
    </row>
    <row r="321" spans="2:6" s="173" customFormat="1">
      <c r="B321" s="171"/>
      <c r="C321" s="154"/>
      <c r="E321" s="244"/>
      <c r="F321" s="160"/>
    </row>
    <row r="322" spans="2:6" s="173" customFormat="1">
      <c r="B322" s="171"/>
      <c r="C322" s="154"/>
      <c r="E322" s="244"/>
      <c r="F322" s="160"/>
    </row>
    <row r="323" spans="2:6" s="173" customFormat="1">
      <c r="B323" s="171"/>
      <c r="C323" s="154"/>
      <c r="E323" s="244"/>
      <c r="F323" s="160"/>
    </row>
    <row r="324" spans="2:6" s="173" customFormat="1">
      <c r="B324" s="171"/>
      <c r="C324" s="154"/>
      <c r="E324" s="244"/>
      <c r="F324" s="160"/>
    </row>
    <row r="325" spans="2:6" s="173" customFormat="1">
      <c r="B325" s="171"/>
      <c r="C325" s="154"/>
      <c r="E325" s="244"/>
      <c r="F325" s="160"/>
    </row>
    <row r="326" spans="2:6" s="173" customFormat="1">
      <c r="B326" s="171"/>
      <c r="C326" s="154"/>
      <c r="E326" s="244"/>
      <c r="F326" s="160"/>
    </row>
    <row r="327" spans="2:6" s="173" customFormat="1">
      <c r="B327" s="171"/>
      <c r="C327" s="154"/>
      <c r="E327" s="244"/>
      <c r="F327" s="160"/>
    </row>
    <row r="328" spans="2:6" s="173" customFormat="1">
      <c r="B328" s="171"/>
      <c r="C328" s="154"/>
      <c r="E328" s="244"/>
      <c r="F328" s="160"/>
    </row>
    <row r="329" spans="2:6" s="173" customFormat="1">
      <c r="B329" s="171"/>
      <c r="C329" s="154"/>
      <c r="E329" s="244"/>
      <c r="F329" s="160"/>
    </row>
    <row r="330" spans="2:6" s="173" customFormat="1">
      <c r="B330" s="171"/>
      <c r="C330" s="154"/>
      <c r="E330" s="244"/>
      <c r="F330" s="160"/>
    </row>
    <row r="331" spans="2:6" s="173" customFormat="1">
      <c r="B331" s="171"/>
      <c r="C331" s="154"/>
      <c r="E331" s="244"/>
      <c r="F331" s="160"/>
    </row>
    <row r="332" spans="2:6" s="173" customFormat="1">
      <c r="B332" s="171"/>
      <c r="C332" s="154"/>
      <c r="E332" s="244"/>
      <c r="F332" s="160"/>
    </row>
    <row r="333" spans="2:6" s="173" customFormat="1">
      <c r="B333" s="171"/>
      <c r="C333" s="154"/>
      <c r="E333" s="244"/>
      <c r="F333" s="160"/>
    </row>
    <row r="334" spans="2:6" s="173" customFormat="1">
      <c r="B334" s="171"/>
      <c r="C334" s="154"/>
      <c r="E334" s="244"/>
      <c r="F334" s="160"/>
    </row>
    <row r="335" spans="2:6" s="173" customFormat="1">
      <c r="B335" s="171"/>
      <c r="C335" s="154"/>
      <c r="E335" s="244"/>
      <c r="F335" s="160"/>
    </row>
    <row r="336" spans="2:6" s="173" customFormat="1">
      <c r="B336" s="171"/>
      <c r="C336" s="154"/>
      <c r="E336" s="244"/>
      <c r="F336" s="160"/>
    </row>
    <row r="337" spans="2:6" s="173" customFormat="1">
      <c r="B337" s="171"/>
      <c r="C337" s="154"/>
      <c r="E337" s="244"/>
      <c r="F337" s="160"/>
    </row>
    <row r="338" spans="2:6" s="173" customFormat="1">
      <c r="B338" s="171"/>
      <c r="C338" s="154"/>
      <c r="E338" s="244"/>
      <c r="F338" s="160"/>
    </row>
    <row r="339" spans="2:6" s="173" customFormat="1">
      <c r="B339" s="171"/>
      <c r="C339" s="154"/>
      <c r="E339" s="244"/>
      <c r="F339" s="160"/>
    </row>
    <row r="340" spans="2:6" s="173" customFormat="1">
      <c r="B340" s="171"/>
      <c r="C340" s="154"/>
      <c r="E340" s="244"/>
      <c r="F340" s="160"/>
    </row>
    <row r="341" spans="2:6" s="173" customFormat="1">
      <c r="B341" s="171"/>
      <c r="C341" s="154"/>
      <c r="E341" s="244"/>
      <c r="F341" s="160"/>
    </row>
    <row r="342" spans="2:6" s="173" customFormat="1">
      <c r="B342" s="171"/>
      <c r="C342" s="154"/>
      <c r="E342" s="244"/>
      <c r="F342" s="160"/>
    </row>
    <row r="343" spans="2:6" s="173" customFormat="1">
      <c r="B343" s="171"/>
      <c r="C343" s="154"/>
      <c r="E343" s="244"/>
      <c r="F343" s="160"/>
    </row>
    <row r="344" spans="2:6" s="173" customFormat="1">
      <c r="B344" s="171"/>
      <c r="C344" s="154"/>
      <c r="E344" s="244"/>
      <c r="F344" s="160"/>
    </row>
    <row r="345" spans="2:6" s="173" customFormat="1">
      <c r="B345" s="171"/>
      <c r="C345" s="154"/>
      <c r="E345" s="244"/>
      <c r="F345" s="160"/>
    </row>
    <row r="346" spans="2:6" s="173" customFormat="1">
      <c r="B346" s="171"/>
      <c r="C346" s="154"/>
      <c r="E346" s="244"/>
      <c r="F346" s="160"/>
    </row>
    <row r="347" spans="2:6" s="173" customFormat="1">
      <c r="B347" s="171"/>
      <c r="C347" s="154"/>
      <c r="E347" s="244"/>
      <c r="F347" s="160"/>
    </row>
    <row r="348" spans="2:6" s="173" customFormat="1">
      <c r="B348" s="171"/>
      <c r="C348" s="154"/>
      <c r="E348" s="244"/>
      <c r="F348" s="160"/>
    </row>
    <row r="349" spans="2:6" s="173" customFormat="1">
      <c r="B349" s="171"/>
      <c r="C349" s="154"/>
      <c r="E349" s="244"/>
      <c r="F349" s="160"/>
    </row>
    <row r="350" spans="2:6" s="173" customFormat="1">
      <c r="B350" s="171"/>
      <c r="C350" s="154"/>
      <c r="E350" s="244"/>
      <c r="F350" s="160"/>
    </row>
    <row r="351" spans="2:6" s="173" customFormat="1">
      <c r="B351" s="171"/>
      <c r="C351" s="154"/>
      <c r="E351" s="244"/>
      <c r="F351" s="160"/>
    </row>
    <row r="352" spans="2:6" s="173" customFormat="1">
      <c r="B352" s="171"/>
      <c r="C352" s="154"/>
      <c r="E352" s="244"/>
      <c r="F352" s="160"/>
    </row>
    <row r="353" spans="1:10" s="173" customFormat="1">
      <c r="B353" s="171"/>
      <c r="C353" s="154"/>
      <c r="E353" s="244"/>
      <c r="F353" s="160"/>
    </row>
    <row r="354" spans="1:10" s="173" customFormat="1">
      <c r="B354" s="171"/>
      <c r="C354" s="154"/>
      <c r="E354" s="244"/>
      <c r="F354" s="160"/>
    </row>
    <row r="355" spans="1:10" s="173" customFormat="1">
      <c r="B355" s="171"/>
      <c r="C355" s="154"/>
      <c r="E355" s="244"/>
      <c r="F355" s="160"/>
    </row>
    <row r="356" spans="1:10" s="173" customFormat="1">
      <c r="B356" s="171"/>
      <c r="C356" s="154"/>
      <c r="E356" s="244"/>
      <c r="F356" s="160"/>
    </row>
    <row r="357" spans="1:10" s="173" customFormat="1">
      <c r="B357" s="171"/>
      <c r="C357" s="154"/>
      <c r="E357" s="244"/>
      <c r="F357" s="160"/>
    </row>
    <row r="358" spans="1:10" s="173" customFormat="1">
      <c r="B358" s="171"/>
      <c r="C358" s="154"/>
      <c r="E358" s="244"/>
      <c r="F358" s="160"/>
    </row>
    <row r="360" spans="1:10" ht="14.25" customHeight="1">
      <c r="A360" s="618" t="s">
        <v>442</v>
      </c>
      <c r="B360" s="618"/>
      <c r="C360" s="618"/>
      <c r="D360" s="618"/>
      <c r="E360" s="618"/>
      <c r="F360" s="618"/>
      <c r="G360" s="618"/>
      <c r="H360" s="618"/>
      <c r="I360" s="618"/>
      <c r="J360" s="194"/>
    </row>
    <row r="361" spans="1:10">
      <c r="A361" s="618"/>
      <c r="B361" s="618"/>
      <c r="C361" s="618"/>
      <c r="D361" s="618"/>
      <c r="E361" s="618"/>
      <c r="F361" s="618"/>
      <c r="G361" s="618"/>
      <c r="H361" s="618"/>
      <c r="I361" s="618"/>
      <c r="J361" s="194"/>
    </row>
    <row r="362" spans="1:10">
      <c r="A362" s="194"/>
      <c r="B362" s="194"/>
      <c r="C362" s="194"/>
      <c r="D362" s="194"/>
      <c r="E362" s="194"/>
      <c r="F362" s="194"/>
      <c r="G362" s="194"/>
      <c r="H362" s="194"/>
      <c r="I362" s="194"/>
      <c r="J362" s="194"/>
    </row>
    <row r="363" spans="1:10">
      <c r="A363" s="619" t="s">
        <v>60</v>
      </c>
      <c r="B363" s="619"/>
      <c r="C363" s="619"/>
      <c r="D363" s="619"/>
      <c r="E363" s="619"/>
      <c r="F363" s="619"/>
      <c r="G363" s="619"/>
      <c r="H363" s="619"/>
      <c r="I363" s="619"/>
      <c r="J363" s="194"/>
    </row>
    <row r="365" spans="1:10" ht="48.5">
      <c r="A365" s="173"/>
      <c r="B365" s="314"/>
      <c r="C365" s="315" t="s">
        <v>444</v>
      </c>
      <c r="D365" s="312" t="s">
        <v>70</v>
      </c>
      <c r="E365" s="173"/>
      <c r="F365" s="173"/>
      <c r="G365" s="173"/>
      <c r="H365" s="173"/>
      <c r="I365" s="173"/>
      <c r="J365" s="173"/>
    </row>
    <row r="366" spans="1:10">
      <c r="A366" s="173"/>
      <c r="B366" s="313" t="s">
        <v>34</v>
      </c>
      <c r="C366" s="315">
        <v>12948</v>
      </c>
      <c r="D366" s="312"/>
      <c r="E366" s="173"/>
      <c r="F366" s="173"/>
      <c r="G366" s="173"/>
      <c r="H366" s="173"/>
      <c r="I366" s="173"/>
      <c r="J366" s="173"/>
    </row>
    <row r="367" spans="1:10">
      <c r="A367" s="173"/>
      <c r="B367" s="313" t="s">
        <v>31</v>
      </c>
      <c r="C367" s="315">
        <v>15941</v>
      </c>
      <c r="D367" s="312"/>
      <c r="E367" s="173"/>
      <c r="F367" s="173"/>
      <c r="G367" s="173"/>
      <c r="H367" s="173"/>
      <c r="I367" s="173"/>
      <c r="J367" s="173"/>
    </row>
    <row r="368" spans="1:10">
      <c r="A368" s="173"/>
      <c r="B368" s="313" t="s">
        <v>27</v>
      </c>
      <c r="C368" s="315">
        <v>20306</v>
      </c>
      <c r="D368" s="312"/>
      <c r="E368" s="173"/>
      <c r="F368" s="173"/>
      <c r="G368" s="173"/>
      <c r="H368" s="173"/>
      <c r="I368" s="173"/>
      <c r="J368" s="173"/>
    </row>
    <row r="369" spans="1:10">
      <c r="A369" s="173"/>
      <c r="B369" s="314" t="s">
        <v>18</v>
      </c>
      <c r="D369" s="311">
        <v>22811</v>
      </c>
      <c r="E369" s="173"/>
      <c r="F369" s="173"/>
      <c r="G369" s="173"/>
      <c r="H369" s="173"/>
      <c r="I369" s="173"/>
      <c r="J369" s="173"/>
    </row>
    <row r="370" spans="1:10">
      <c r="A370" s="173"/>
      <c r="B370" s="313" t="s">
        <v>21</v>
      </c>
      <c r="C370" s="315">
        <v>27195</v>
      </c>
      <c r="D370" s="312"/>
      <c r="E370" s="173"/>
      <c r="F370" s="173"/>
      <c r="G370" s="173"/>
      <c r="H370" s="173"/>
      <c r="I370" s="173"/>
      <c r="J370" s="173"/>
    </row>
    <row r="371" spans="1:10">
      <c r="A371" s="173"/>
      <c r="B371" s="313" t="s">
        <v>38</v>
      </c>
      <c r="C371" s="315">
        <v>35460</v>
      </c>
      <c r="D371" s="312"/>
      <c r="E371" s="173"/>
      <c r="F371" s="173"/>
      <c r="G371" s="173"/>
      <c r="H371" s="173"/>
      <c r="I371" s="173"/>
      <c r="J371" s="173"/>
    </row>
    <row r="372" spans="1:10">
      <c r="A372" s="173"/>
      <c r="B372" s="313" t="s">
        <v>35</v>
      </c>
      <c r="C372" s="315">
        <v>55412</v>
      </c>
      <c r="D372" s="312"/>
      <c r="E372" s="173"/>
      <c r="F372" s="173"/>
      <c r="G372" s="173"/>
      <c r="H372" s="173"/>
      <c r="I372" s="173"/>
      <c r="J372" s="173"/>
    </row>
    <row r="373" spans="1:10">
      <c r="A373" s="173"/>
      <c r="B373" s="313" t="s">
        <v>26</v>
      </c>
      <c r="C373" s="315">
        <v>62962</v>
      </c>
      <c r="D373" s="312"/>
      <c r="E373" s="173"/>
      <c r="F373" s="173"/>
      <c r="G373" s="173"/>
      <c r="H373" s="173"/>
      <c r="I373" s="173"/>
      <c r="J373" s="173"/>
    </row>
    <row r="374" spans="1:10">
      <c r="A374" s="173"/>
      <c r="B374" s="313" t="s">
        <v>20</v>
      </c>
      <c r="C374" s="315">
        <v>69973</v>
      </c>
      <c r="D374" s="312"/>
      <c r="E374" s="173"/>
      <c r="F374" s="173"/>
      <c r="G374" s="173"/>
      <c r="H374" s="173"/>
      <c r="I374" s="173"/>
      <c r="J374" s="173"/>
    </row>
    <row r="375" spans="1:10">
      <c r="A375" s="173"/>
      <c r="B375" s="313" t="s">
        <v>29</v>
      </c>
      <c r="C375" s="315">
        <v>77967</v>
      </c>
      <c r="D375" s="312"/>
      <c r="E375" s="173"/>
      <c r="F375" s="173"/>
      <c r="G375" s="173"/>
      <c r="H375" s="173"/>
      <c r="I375" s="173"/>
      <c r="J375" s="173"/>
    </row>
    <row r="376" spans="1:10">
      <c r="A376" s="173"/>
      <c r="B376" s="313" t="s">
        <v>22</v>
      </c>
      <c r="C376" s="315">
        <v>91220</v>
      </c>
      <c r="D376" s="312"/>
      <c r="E376" s="173"/>
      <c r="F376" s="173"/>
      <c r="G376" s="173"/>
      <c r="H376" s="173"/>
      <c r="I376" s="173"/>
      <c r="J376" s="173"/>
    </row>
    <row r="377" spans="1:10">
      <c r="A377" s="173"/>
      <c r="B377" s="313" t="s">
        <v>19</v>
      </c>
      <c r="C377" s="315">
        <v>102167</v>
      </c>
      <c r="D377" s="312"/>
      <c r="E377" s="173"/>
      <c r="F377" s="173"/>
      <c r="G377" s="173"/>
      <c r="H377" s="173"/>
      <c r="I377" s="173"/>
      <c r="J377" s="173"/>
    </row>
    <row r="378" spans="1:10">
      <c r="A378" s="173"/>
      <c r="B378" s="313" t="s">
        <v>32</v>
      </c>
      <c r="C378" s="315">
        <v>113661</v>
      </c>
      <c r="D378" s="312"/>
      <c r="E378" s="173"/>
      <c r="F378" s="173"/>
      <c r="G378" s="173"/>
      <c r="H378" s="173"/>
      <c r="I378" s="173"/>
      <c r="J378" s="173"/>
    </row>
    <row r="379" spans="1:10">
      <c r="A379" s="173"/>
      <c r="B379" s="313" t="s">
        <v>37</v>
      </c>
      <c r="C379" s="315">
        <v>118661</v>
      </c>
      <c r="D379" s="312"/>
      <c r="E379" s="173"/>
      <c r="F379" s="173"/>
      <c r="G379" s="173"/>
      <c r="H379" s="173"/>
      <c r="I379" s="173"/>
      <c r="J379" s="173"/>
    </row>
    <row r="380" spans="1:10">
      <c r="A380" s="173"/>
      <c r="B380" s="313" t="s">
        <v>24</v>
      </c>
      <c r="C380" s="315">
        <v>129478</v>
      </c>
      <c r="D380" s="312"/>
      <c r="E380" s="173"/>
      <c r="F380" s="173"/>
      <c r="G380" s="173"/>
      <c r="H380" s="173"/>
      <c r="I380" s="173"/>
      <c r="J380" s="173"/>
    </row>
    <row r="381" spans="1:10">
      <c r="A381" s="173"/>
      <c r="B381" s="313" t="s">
        <v>28</v>
      </c>
      <c r="C381" s="315">
        <v>129760</v>
      </c>
      <c r="D381" s="312"/>
      <c r="E381" s="173"/>
      <c r="F381" s="173"/>
      <c r="G381" s="173"/>
      <c r="H381" s="173"/>
      <c r="I381" s="173"/>
      <c r="J381" s="173"/>
    </row>
    <row r="382" spans="1:10">
      <c r="A382" s="173"/>
      <c r="B382" s="313" t="s">
        <v>36</v>
      </c>
      <c r="C382" s="315">
        <v>136356</v>
      </c>
      <c r="D382" s="312"/>
      <c r="E382" s="173"/>
      <c r="F382" s="173"/>
      <c r="G382" s="173"/>
      <c r="H382" s="173"/>
      <c r="I382" s="173"/>
      <c r="J382" s="173"/>
    </row>
    <row r="383" spans="1:10">
      <c r="A383" s="173"/>
      <c r="B383" s="313" t="s">
        <v>30</v>
      </c>
      <c r="C383" s="315">
        <v>146540</v>
      </c>
      <c r="D383" s="312"/>
      <c r="E383" s="173"/>
      <c r="F383" s="173"/>
      <c r="G383" s="173"/>
      <c r="H383" s="173"/>
      <c r="I383" s="173"/>
      <c r="J383" s="173"/>
    </row>
    <row r="384" spans="1:10">
      <c r="A384" s="173"/>
      <c r="B384" s="313" t="s">
        <v>25</v>
      </c>
      <c r="C384" s="315">
        <v>177926</v>
      </c>
      <c r="D384" s="312"/>
      <c r="E384" s="173"/>
      <c r="F384" s="173"/>
      <c r="G384" s="173"/>
      <c r="H384" s="173"/>
      <c r="I384" s="173"/>
      <c r="J384" s="173"/>
    </row>
    <row r="385" spans="1:20">
      <c r="A385" s="173"/>
      <c r="B385" s="313" t="s">
        <v>33</v>
      </c>
      <c r="C385" s="315">
        <v>188960</v>
      </c>
      <c r="D385" s="312"/>
      <c r="E385" s="173"/>
      <c r="F385" s="173"/>
      <c r="G385" s="173"/>
      <c r="H385" s="173"/>
      <c r="I385" s="173"/>
      <c r="J385" s="173"/>
    </row>
    <row r="386" spans="1:20">
      <c r="A386" s="173"/>
      <c r="B386" s="313" t="s">
        <v>23</v>
      </c>
      <c r="C386" s="315">
        <v>196067</v>
      </c>
      <c r="D386" s="312"/>
      <c r="E386" s="173"/>
      <c r="F386" s="173"/>
      <c r="G386" s="173"/>
      <c r="H386" s="173"/>
      <c r="I386" s="173"/>
      <c r="J386" s="173"/>
    </row>
    <row r="387" spans="1:20">
      <c r="A387" s="173"/>
      <c r="B387" s="313"/>
      <c r="C387" s="315"/>
      <c r="D387" s="312"/>
      <c r="E387" s="173"/>
      <c r="F387" s="173"/>
      <c r="G387" s="173"/>
      <c r="H387" s="173"/>
      <c r="I387" s="173"/>
      <c r="J387" s="173"/>
    </row>
    <row r="388" spans="1:20">
      <c r="A388" s="173"/>
      <c r="B388" s="313" t="s">
        <v>61</v>
      </c>
      <c r="C388" s="315">
        <v>1931771</v>
      </c>
      <c r="D388" s="312"/>
      <c r="E388" s="173"/>
      <c r="F388" s="173"/>
      <c r="G388" s="173"/>
      <c r="H388" s="173"/>
      <c r="I388" s="173"/>
      <c r="J388" s="173"/>
    </row>
    <row r="389" spans="1:20">
      <c r="A389" s="194"/>
      <c r="B389" s="194"/>
      <c r="C389" s="194"/>
      <c r="D389" s="194"/>
      <c r="E389" s="194"/>
      <c r="F389" s="194"/>
      <c r="G389" s="194"/>
      <c r="H389" s="194"/>
      <c r="I389" s="194"/>
      <c r="J389" s="194"/>
    </row>
    <row r="390" spans="1:20" ht="21" customHeight="1">
      <c r="A390" s="618" t="s">
        <v>443</v>
      </c>
      <c r="B390" s="618"/>
      <c r="C390" s="618"/>
      <c r="D390" s="618"/>
      <c r="E390" s="618"/>
      <c r="F390" s="618"/>
      <c r="G390" s="618"/>
      <c r="H390" s="618"/>
      <c r="I390" s="618"/>
      <c r="J390" s="194"/>
    </row>
    <row r="391" spans="1:20" ht="21" customHeight="1">
      <c r="A391" s="618" t="s">
        <v>377</v>
      </c>
      <c r="B391" s="618"/>
      <c r="C391" s="618"/>
      <c r="D391" s="618"/>
      <c r="E391" s="618"/>
      <c r="F391" s="618"/>
      <c r="G391" s="618"/>
      <c r="H391" s="618"/>
      <c r="I391" s="618"/>
      <c r="J391" s="194"/>
    </row>
    <row r="392" spans="1:20" ht="21" customHeight="1">
      <c r="A392" s="618" t="s">
        <v>62</v>
      </c>
      <c r="B392" s="618"/>
      <c r="C392" s="194"/>
      <c r="D392" s="194"/>
      <c r="E392" s="194"/>
      <c r="F392" s="194"/>
      <c r="G392" s="194"/>
      <c r="H392" s="194"/>
      <c r="I392" s="194"/>
      <c r="J392" s="194"/>
    </row>
    <row r="393" spans="1:20">
      <c r="A393" s="618" t="s">
        <v>63</v>
      </c>
      <c r="B393" s="618"/>
      <c r="C393" s="173"/>
      <c r="D393" s="173"/>
      <c r="E393" s="173"/>
      <c r="F393" s="173"/>
      <c r="G393" s="173"/>
      <c r="H393" s="173"/>
      <c r="I393" s="173"/>
      <c r="J393" s="173"/>
    </row>
    <row r="394" spans="1:20">
      <c r="A394" s="194"/>
      <c r="B394" s="194"/>
      <c r="C394" s="173"/>
      <c r="D394" s="173"/>
      <c r="E394" s="173"/>
      <c r="F394" s="173"/>
      <c r="G394" s="173"/>
      <c r="H394" s="173"/>
      <c r="I394" s="173"/>
      <c r="J394" s="173"/>
    </row>
    <row r="395" spans="1:20" s="76" customFormat="1">
      <c r="A395" s="619" t="s">
        <v>345</v>
      </c>
      <c r="B395" s="619"/>
      <c r="C395" s="619"/>
      <c r="D395" s="619"/>
      <c r="E395" s="619"/>
      <c r="F395" s="619"/>
      <c r="G395" s="619"/>
      <c r="H395" s="619"/>
      <c r="I395" s="619"/>
      <c r="J395" s="149"/>
    </row>
    <row r="396" spans="1:20" s="173" customFormat="1"/>
    <row r="397" spans="1:20" s="173" customFormat="1" ht="48">
      <c r="B397" s="317"/>
      <c r="C397" s="173" t="s">
        <v>346</v>
      </c>
      <c r="D397" s="320" t="s">
        <v>368</v>
      </c>
      <c r="E397" s="320" t="s">
        <v>64</v>
      </c>
      <c r="F397" s="320" t="s">
        <v>369</v>
      </c>
      <c r="G397" s="320" t="s">
        <v>66</v>
      </c>
      <c r="H397" s="320" t="s">
        <v>370</v>
      </c>
      <c r="I397" s="320" t="s">
        <v>67</v>
      </c>
      <c r="J397" s="336" t="s">
        <v>346</v>
      </c>
      <c r="K397" s="317"/>
      <c r="L397" s="317"/>
      <c r="M397" s="319" t="s">
        <v>522</v>
      </c>
      <c r="N397" s="319" t="s">
        <v>523</v>
      </c>
      <c r="O397" s="319" t="s">
        <v>524</v>
      </c>
      <c r="P397" s="319" t="s">
        <v>525</v>
      </c>
      <c r="Q397" s="319" t="s">
        <v>526</v>
      </c>
      <c r="R397" s="319" t="s">
        <v>527</v>
      </c>
      <c r="S397" s="319" t="s">
        <v>528</v>
      </c>
      <c r="T397" s="319" t="s">
        <v>529</v>
      </c>
    </row>
    <row r="398" spans="1:20" s="173" customFormat="1">
      <c r="B398" s="317" t="s">
        <v>35</v>
      </c>
      <c r="D398" s="323">
        <v>16156</v>
      </c>
      <c r="E398" s="322">
        <v>0.29156139464375946</v>
      </c>
      <c r="F398" s="323">
        <v>19384</v>
      </c>
      <c r="G398" s="322">
        <v>0.34981592434851655</v>
      </c>
      <c r="H398" s="323">
        <v>19872</v>
      </c>
      <c r="I398" s="322">
        <v>0.35862268100772393</v>
      </c>
      <c r="J398" s="317"/>
      <c r="K398" s="317"/>
      <c r="L398" s="317" t="s">
        <v>35</v>
      </c>
      <c r="M398" s="323">
        <v>7041</v>
      </c>
      <c r="N398" s="323">
        <v>6378</v>
      </c>
      <c r="O398" s="323">
        <v>2737</v>
      </c>
      <c r="P398" s="323">
        <v>8939</v>
      </c>
      <c r="Q398" s="323">
        <v>10445</v>
      </c>
      <c r="R398" s="323">
        <v>10333</v>
      </c>
      <c r="S398" s="323">
        <v>9539</v>
      </c>
      <c r="T398" s="324">
        <v>55412</v>
      </c>
    </row>
    <row r="399" spans="1:20" s="173" customFormat="1">
      <c r="B399" s="321" t="s">
        <v>23</v>
      </c>
      <c r="D399" s="323">
        <v>58936</v>
      </c>
      <c r="E399" s="322">
        <v>0.30059112446255615</v>
      </c>
      <c r="F399" s="323">
        <v>64666</v>
      </c>
      <c r="G399" s="322">
        <v>0.32981582826278771</v>
      </c>
      <c r="H399" s="323">
        <v>72465</v>
      </c>
      <c r="I399" s="322">
        <v>0.36959304727465614</v>
      </c>
      <c r="J399" s="317"/>
      <c r="K399" s="317"/>
      <c r="L399" s="321" t="s">
        <v>23</v>
      </c>
      <c r="M399" s="323">
        <v>29558</v>
      </c>
      <c r="N399" s="323">
        <v>19615</v>
      </c>
      <c r="O399" s="323">
        <v>9763</v>
      </c>
      <c r="P399" s="323">
        <v>31574</v>
      </c>
      <c r="Q399" s="323">
        <v>33092</v>
      </c>
      <c r="R399" s="323">
        <v>36361</v>
      </c>
      <c r="S399" s="323">
        <v>36104</v>
      </c>
      <c r="T399" s="324">
        <v>196067</v>
      </c>
    </row>
    <row r="400" spans="1:20" s="173" customFormat="1">
      <c r="B400" s="321" t="s">
        <v>22</v>
      </c>
      <c r="D400" s="323">
        <v>28176</v>
      </c>
      <c r="E400" s="322">
        <v>0.30887963165972376</v>
      </c>
      <c r="F400" s="323">
        <v>30467</v>
      </c>
      <c r="G400" s="322">
        <v>0.3339947379960535</v>
      </c>
      <c r="H400" s="323">
        <v>32577</v>
      </c>
      <c r="I400" s="322">
        <v>0.35712563034422273</v>
      </c>
      <c r="J400" s="317"/>
      <c r="K400" s="317"/>
      <c r="L400" s="321" t="s">
        <v>22</v>
      </c>
      <c r="M400" s="323">
        <v>13185</v>
      </c>
      <c r="N400" s="323">
        <v>9548</v>
      </c>
      <c r="O400" s="323">
        <v>5443</v>
      </c>
      <c r="P400" s="323">
        <v>14971</v>
      </c>
      <c r="Q400" s="323">
        <v>15496</v>
      </c>
      <c r="R400" s="323">
        <v>16425</v>
      </c>
      <c r="S400" s="323">
        <v>16152</v>
      </c>
      <c r="T400" s="324">
        <v>91220</v>
      </c>
    </row>
    <row r="401" spans="2:20" s="173" customFormat="1">
      <c r="B401" s="321" t="s">
        <v>32</v>
      </c>
      <c r="D401" s="323">
        <v>36314</v>
      </c>
      <c r="E401" s="322">
        <v>0.31949393371517054</v>
      </c>
      <c r="F401" s="323">
        <v>38497</v>
      </c>
      <c r="G401" s="322">
        <v>0.33870016980318668</v>
      </c>
      <c r="H401" s="323">
        <v>38850</v>
      </c>
      <c r="I401" s="322">
        <v>0.34180589648164278</v>
      </c>
      <c r="J401" s="317"/>
      <c r="K401" s="317"/>
      <c r="L401" s="321" t="s">
        <v>32</v>
      </c>
      <c r="M401" s="323">
        <v>17438</v>
      </c>
      <c r="N401" s="323">
        <v>12842</v>
      </c>
      <c r="O401" s="323">
        <v>6034</v>
      </c>
      <c r="P401" s="323">
        <v>19236</v>
      </c>
      <c r="Q401" s="323">
        <v>19261</v>
      </c>
      <c r="R401" s="323">
        <v>19520</v>
      </c>
      <c r="S401" s="323">
        <v>19330</v>
      </c>
      <c r="T401" s="324">
        <v>113661</v>
      </c>
    </row>
    <row r="402" spans="2:20" s="173" customFormat="1">
      <c r="B402" s="317" t="s">
        <v>31</v>
      </c>
      <c r="D402" s="323">
        <v>4640</v>
      </c>
      <c r="E402" s="322">
        <v>0.29107333291512449</v>
      </c>
      <c r="F402" s="323">
        <v>5636</v>
      </c>
      <c r="G402" s="322">
        <v>0.35355372937707796</v>
      </c>
      <c r="H402" s="323">
        <v>5665</v>
      </c>
      <c r="I402" s="322">
        <v>0.35537293770779749</v>
      </c>
      <c r="J402" s="317"/>
      <c r="K402" s="317"/>
      <c r="L402" s="317" t="s">
        <v>31</v>
      </c>
      <c r="M402" s="323">
        <v>2155</v>
      </c>
      <c r="N402" s="323">
        <v>1457</v>
      </c>
      <c r="O402" s="323">
        <v>1028</v>
      </c>
      <c r="P402" s="323">
        <v>3052</v>
      </c>
      <c r="Q402" s="323">
        <v>2584</v>
      </c>
      <c r="R402" s="323">
        <v>2961</v>
      </c>
      <c r="S402" s="323">
        <v>2704</v>
      </c>
      <c r="T402" s="324">
        <v>15941</v>
      </c>
    </row>
    <row r="403" spans="2:20" s="173" customFormat="1">
      <c r="B403" s="317" t="s">
        <v>38</v>
      </c>
      <c r="D403" s="323">
        <v>10707</v>
      </c>
      <c r="E403" s="322">
        <v>0.30194585448392552</v>
      </c>
      <c r="F403" s="323">
        <v>12902</v>
      </c>
      <c r="G403" s="322">
        <v>0.36384658770445572</v>
      </c>
      <c r="H403" s="323">
        <v>11851</v>
      </c>
      <c r="I403" s="322">
        <v>0.33420755781161871</v>
      </c>
      <c r="J403" s="317"/>
      <c r="K403" s="317"/>
      <c r="L403" s="317" t="s">
        <v>38</v>
      </c>
      <c r="M403" s="323">
        <v>4291</v>
      </c>
      <c r="N403" s="323">
        <v>3895</v>
      </c>
      <c r="O403" s="323">
        <v>2521</v>
      </c>
      <c r="P403" s="323">
        <v>5723</v>
      </c>
      <c r="Q403" s="323">
        <v>7179</v>
      </c>
      <c r="R403" s="323">
        <v>6274</v>
      </c>
      <c r="S403" s="323">
        <v>5577</v>
      </c>
      <c r="T403" s="324">
        <v>35460</v>
      </c>
    </row>
    <row r="404" spans="2:20" s="173" customFormat="1">
      <c r="B404" s="321" t="s">
        <v>33</v>
      </c>
      <c r="D404" s="323">
        <v>62175</v>
      </c>
      <c r="E404" s="322">
        <v>0.32903789161727348</v>
      </c>
      <c r="F404" s="323">
        <v>62140</v>
      </c>
      <c r="G404" s="322">
        <v>0.32885266723116002</v>
      </c>
      <c r="H404" s="323">
        <v>64645</v>
      </c>
      <c r="I404" s="322">
        <v>0.3421094411515665</v>
      </c>
      <c r="J404" s="317"/>
      <c r="K404" s="317"/>
      <c r="L404" s="321" t="s">
        <v>33</v>
      </c>
      <c r="M404" s="323">
        <v>29192</v>
      </c>
      <c r="N404" s="323">
        <v>23440</v>
      </c>
      <c r="O404" s="323">
        <v>9543</v>
      </c>
      <c r="P404" s="323">
        <v>27795</v>
      </c>
      <c r="Q404" s="323">
        <v>34345</v>
      </c>
      <c r="R404" s="323">
        <v>34074</v>
      </c>
      <c r="S404" s="323">
        <v>30571</v>
      </c>
      <c r="T404" s="324">
        <v>188960</v>
      </c>
    </row>
    <row r="405" spans="2:20" s="173" customFormat="1">
      <c r="B405" s="321" t="s">
        <v>26</v>
      </c>
      <c r="D405" s="323">
        <v>19052</v>
      </c>
      <c r="E405" s="322">
        <v>0.30259521616212953</v>
      </c>
      <c r="F405" s="323">
        <v>20063</v>
      </c>
      <c r="G405" s="322">
        <v>0.31865252056796162</v>
      </c>
      <c r="H405" s="323">
        <v>23847</v>
      </c>
      <c r="I405" s="322">
        <v>0.37875226326990885</v>
      </c>
      <c r="J405" s="317"/>
      <c r="K405" s="317"/>
      <c r="L405" s="321" t="s">
        <v>26</v>
      </c>
      <c r="M405" s="323">
        <v>10248</v>
      </c>
      <c r="N405" s="323">
        <v>5014</v>
      </c>
      <c r="O405" s="323">
        <v>3790</v>
      </c>
      <c r="P405" s="323">
        <v>11110</v>
      </c>
      <c r="Q405" s="323">
        <v>8953</v>
      </c>
      <c r="R405" s="323">
        <v>12377</v>
      </c>
      <c r="S405" s="323">
        <v>11470</v>
      </c>
      <c r="T405" s="324">
        <v>62962</v>
      </c>
    </row>
    <row r="406" spans="2:20" s="173" customFormat="1">
      <c r="B406" s="321" t="s">
        <v>36</v>
      </c>
      <c r="D406" s="323">
        <v>53905</v>
      </c>
      <c r="E406" s="322">
        <v>0.39532547155974068</v>
      </c>
      <c r="F406" s="323">
        <v>43302</v>
      </c>
      <c r="G406" s="322">
        <v>0.31756578368388627</v>
      </c>
      <c r="H406" s="323">
        <v>39149</v>
      </c>
      <c r="I406" s="322">
        <v>0.28710874475637305</v>
      </c>
      <c r="J406" s="317"/>
      <c r="K406" s="317"/>
      <c r="L406" s="321" t="s">
        <v>36</v>
      </c>
      <c r="M406" s="323">
        <v>28081</v>
      </c>
      <c r="N406" s="323">
        <v>18344</v>
      </c>
      <c r="O406" s="323">
        <v>7480</v>
      </c>
      <c r="P406" s="323">
        <v>21897</v>
      </c>
      <c r="Q406" s="323">
        <v>21405</v>
      </c>
      <c r="R406" s="323">
        <v>20246</v>
      </c>
      <c r="S406" s="323">
        <v>18903</v>
      </c>
      <c r="T406" s="324">
        <v>136356</v>
      </c>
    </row>
    <row r="407" spans="2:20" s="8" customFormat="1">
      <c r="B407" s="8" t="s">
        <v>18</v>
      </c>
      <c r="C407" s="8">
        <v>1</v>
      </c>
      <c r="D407" s="251">
        <v>5971</v>
      </c>
      <c r="E407" s="162">
        <v>0.26175967734864758</v>
      </c>
      <c r="F407" s="251">
        <v>8349</v>
      </c>
      <c r="G407" s="162">
        <v>0.36600762789882074</v>
      </c>
      <c r="H407" s="251">
        <v>8491</v>
      </c>
      <c r="I407" s="162">
        <v>0.37223269475253168</v>
      </c>
      <c r="J407" s="8">
        <v>1</v>
      </c>
      <c r="L407" s="8" t="s">
        <v>18</v>
      </c>
      <c r="M407" s="251">
        <v>3589</v>
      </c>
      <c r="N407" s="251">
        <v>1358</v>
      </c>
      <c r="O407" s="251">
        <v>1024</v>
      </c>
      <c r="P407" s="251">
        <v>3638</v>
      </c>
      <c r="Q407" s="251">
        <v>4711</v>
      </c>
      <c r="R407" s="251">
        <v>3849</v>
      </c>
      <c r="S407" s="251">
        <v>4642</v>
      </c>
      <c r="T407" s="316">
        <v>22811</v>
      </c>
    </row>
    <row r="408" spans="2:20" s="173" customFormat="1">
      <c r="B408" s="317" t="s">
        <v>29</v>
      </c>
      <c r="D408" s="323">
        <v>25727</v>
      </c>
      <c r="E408" s="322">
        <v>0.32997293726833149</v>
      </c>
      <c r="F408" s="323">
        <v>25465</v>
      </c>
      <c r="G408" s="322">
        <v>0.32661254120332961</v>
      </c>
      <c r="H408" s="323">
        <v>26775</v>
      </c>
      <c r="I408" s="322">
        <v>0.3434145215283389</v>
      </c>
      <c r="J408" s="317"/>
      <c r="K408" s="317"/>
      <c r="L408" s="317" t="s">
        <v>29</v>
      </c>
      <c r="M408" s="323">
        <v>9802</v>
      </c>
      <c r="N408" s="323">
        <v>10949</v>
      </c>
      <c r="O408" s="323">
        <v>4976</v>
      </c>
      <c r="P408" s="323">
        <v>12614</v>
      </c>
      <c r="Q408" s="323">
        <v>12851</v>
      </c>
      <c r="R408" s="323">
        <v>13135</v>
      </c>
      <c r="S408" s="323">
        <v>13640</v>
      </c>
      <c r="T408" s="324">
        <v>77967</v>
      </c>
    </row>
    <row r="409" spans="2:20" s="173" customFormat="1">
      <c r="B409" s="317" t="s">
        <v>25</v>
      </c>
      <c r="D409" s="323">
        <v>56466</v>
      </c>
      <c r="E409" s="322">
        <v>0.31735665388981937</v>
      </c>
      <c r="F409" s="323">
        <v>57469</v>
      </c>
      <c r="G409" s="322">
        <v>0.32299382889515865</v>
      </c>
      <c r="H409" s="323">
        <v>63991</v>
      </c>
      <c r="I409" s="322">
        <v>0.35964951721502197</v>
      </c>
      <c r="J409" s="317"/>
      <c r="K409" s="317"/>
      <c r="L409" s="317" t="s">
        <v>25</v>
      </c>
      <c r="M409" s="323">
        <v>28118</v>
      </c>
      <c r="N409" s="323">
        <v>18913</v>
      </c>
      <c r="O409" s="323">
        <v>9435</v>
      </c>
      <c r="P409" s="323">
        <v>29208</v>
      </c>
      <c r="Q409" s="323">
        <v>28261</v>
      </c>
      <c r="R409" s="323">
        <v>33131</v>
      </c>
      <c r="S409" s="323">
        <v>30860</v>
      </c>
      <c r="T409" s="324">
        <v>177926</v>
      </c>
    </row>
    <row r="410" spans="2:20" s="173" customFormat="1">
      <c r="B410" s="321" t="s">
        <v>24</v>
      </c>
      <c r="D410" s="323">
        <v>36043</v>
      </c>
      <c r="E410" s="322">
        <v>0.27837161525510123</v>
      </c>
      <c r="F410" s="323">
        <v>45883</v>
      </c>
      <c r="G410" s="322">
        <v>0.35436908200620953</v>
      </c>
      <c r="H410" s="323">
        <v>47552</v>
      </c>
      <c r="I410" s="322">
        <v>0.36725930273868918</v>
      </c>
      <c r="J410" s="317"/>
      <c r="K410" s="317"/>
      <c r="L410" s="321" t="s">
        <v>24</v>
      </c>
      <c r="M410" s="323">
        <v>17964</v>
      </c>
      <c r="N410" s="323">
        <v>12358</v>
      </c>
      <c r="O410" s="323">
        <v>5721</v>
      </c>
      <c r="P410" s="323">
        <v>23814</v>
      </c>
      <c r="Q410" s="323">
        <v>22069</v>
      </c>
      <c r="R410" s="323">
        <v>22137</v>
      </c>
      <c r="S410" s="323">
        <v>25415</v>
      </c>
      <c r="T410" s="324">
        <v>129478</v>
      </c>
    </row>
    <row r="411" spans="2:20" s="173" customFormat="1">
      <c r="B411" s="317" t="s">
        <v>19</v>
      </c>
      <c r="D411" s="323">
        <v>28636</v>
      </c>
      <c r="E411" s="322">
        <v>0.28028619808744509</v>
      </c>
      <c r="F411" s="323">
        <v>35735</v>
      </c>
      <c r="G411" s="322">
        <v>0.34977047383205928</v>
      </c>
      <c r="H411" s="323">
        <v>37796</v>
      </c>
      <c r="I411" s="322">
        <v>0.36994332808049568</v>
      </c>
      <c r="J411" s="317"/>
      <c r="K411" s="317"/>
      <c r="L411" s="317" t="s">
        <v>19</v>
      </c>
      <c r="M411" s="323">
        <v>14239</v>
      </c>
      <c r="N411" s="323">
        <v>10241</v>
      </c>
      <c r="O411" s="323">
        <v>4156</v>
      </c>
      <c r="P411" s="323">
        <v>16502</v>
      </c>
      <c r="Q411" s="323">
        <v>19233</v>
      </c>
      <c r="R411" s="323">
        <v>17671</v>
      </c>
      <c r="S411" s="323">
        <v>20125</v>
      </c>
      <c r="T411" s="324">
        <v>102167</v>
      </c>
    </row>
    <row r="412" spans="2:20" s="173" customFormat="1">
      <c r="B412" s="317" t="s">
        <v>30</v>
      </c>
      <c r="D412" s="323">
        <v>50386</v>
      </c>
      <c r="E412" s="322">
        <v>0.34383785996997407</v>
      </c>
      <c r="F412" s="323">
        <v>49841</v>
      </c>
      <c r="G412" s="322">
        <v>0.34011873891087757</v>
      </c>
      <c r="H412" s="323">
        <v>46313</v>
      </c>
      <c r="I412" s="322">
        <v>0.31604340111914836</v>
      </c>
      <c r="J412" s="317"/>
      <c r="K412" s="317"/>
      <c r="L412" s="317" t="s">
        <v>30</v>
      </c>
      <c r="M412" s="323">
        <v>26611</v>
      </c>
      <c r="N412" s="323">
        <v>16349</v>
      </c>
      <c r="O412" s="323">
        <v>7426</v>
      </c>
      <c r="P412" s="323">
        <v>24606</v>
      </c>
      <c r="Q412" s="323">
        <v>25235</v>
      </c>
      <c r="R412" s="323">
        <v>23858</v>
      </c>
      <c r="S412" s="323">
        <v>22455</v>
      </c>
      <c r="T412" s="324">
        <v>146540</v>
      </c>
    </row>
    <row r="413" spans="2:20" s="173" customFormat="1">
      <c r="B413" s="321" t="s">
        <v>37</v>
      </c>
      <c r="D413" s="323">
        <v>39400</v>
      </c>
      <c r="E413" s="322">
        <v>0.33203832767295066</v>
      </c>
      <c r="F413" s="323">
        <v>37002</v>
      </c>
      <c r="G413" s="322">
        <v>0.31182949747600308</v>
      </c>
      <c r="H413" s="323">
        <v>42259</v>
      </c>
      <c r="I413" s="322">
        <v>0.35613217485104626</v>
      </c>
      <c r="J413" s="317"/>
      <c r="K413" s="317"/>
      <c r="L413" s="321" t="s">
        <v>37</v>
      </c>
      <c r="M413" s="323">
        <v>19071</v>
      </c>
      <c r="N413" s="323">
        <v>14532</v>
      </c>
      <c r="O413" s="323">
        <v>5797</v>
      </c>
      <c r="P413" s="323">
        <v>17883</v>
      </c>
      <c r="Q413" s="323">
        <v>19119</v>
      </c>
      <c r="R413" s="323">
        <v>22793</v>
      </c>
      <c r="S413" s="323">
        <v>19466</v>
      </c>
      <c r="T413" s="324">
        <v>118661</v>
      </c>
    </row>
    <row r="414" spans="2:20" s="173" customFormat="1">
      <c r="B414" s="321" t="s">
        <v>34</v>
      </c>
      <c r="D414" s="323">
        <v>4409</v>
      </c>
      <c r="E414" s="322">
        <v>0.34051590979301821</v>
      </c>
      <c r="F414" s="323">
        <v>4045</v>
      </c>
      <c r="G414" s="322">
        <v>0.31240345999382146</v>
      </c>
      <c r="H414" s="323">
        <v>4494</v>
      </c>
      <c r="I414" s="322">
        <v>0.34708063021316032</v>
      </c>
      <c r="J414" s="317"/>
      <c r="K414" s="317"/>
      <c r="L414" s="321" t="s">
        <v>34</v>
      </c>
      <c r="M414" s="323">
        <v>1327</v>
      </c>
      <c r="N414" s="323">
        <v>2192</v>
      </c>
      <c r="O414" s="318">
        <v>890</v>
      </c>
      <c r="P414" s="323">
        <v>1785</v>
      </c>
      <c r="Q414" s="323">
        <v>2260</v>
      </c>
      <c r="R414" s="323">
        <v>2030</v>
      </c>
      <c r="S414" s="323">
        <v>2464</v>
      </c>
      <c r="T414" s="324">
        <v>12948</v>
      </c>
    </row>
    <row r="415" spans="2:20" s="173" customFormat="1">
      <c r="B415" s="321" t="s">
        <v>20</v>
      </c>
      <c r="D415" s="323">
        <v>20000</v>
      </c>
      <c r="E415" s="322">
        <v>0.28582453231960897</v>
      </c>
      <c r="F415" s="323">
        <v>23739</v>
      </c>
      <c r="G415" s="322">
        <v>0.3392594286367599</v>
      </c>
      <c r="H415" s="323">
        <v>26234</v>
      </c>
      <c r="I415" s="322">
        <v>0.37491603904363113</v>
      </c>
      <c r="J415" s="317"/>
      <c r="K415" s="317"/>
      <c r="L415" s="321" t="s">
        <v>20</v>
      </c>
      <c r="M415" s="323">
        <v>7724</v>
      </c>
      <c r="N415" s="323">
        <v>7743</v>
      </c>
      <c r="O415" s="323">
        <v>4533</v>
      </c>
      <c r="P415" s="323">
        <v>11299</v>
      </c>
      <c r="Q415" s="323">
        <v>12440</v>
      </c>
      <c r="R415" s="323">
        <v>12553</v>
      </c>
      <c r="S415" s="323">
        <v>13681</v>
      </c>
      <c r="T415" s="324">
        <v>69973</v>
      </c>
    </row>
    <row r="416" spans="2:20" s="173" customFormat="1">
      <c r="B416" s="321" t="s">
        <v>21</v>
      </c>
      <c r="D416" s="323">
        <v>7191</v>
      </c>
      <c r="E416" s="322">
        <v>0.26442360728075015</v>
      </c>
      <c r="F416" s="323">
        <v>9909</v>
      </c>
      <c r="G416" s="322">
        <v>0.36436845008273577</v>
      </c>
      <c r="H416" s="323">
        <v>10095</v>
      </c>
      <c r="I416" s="322">
        <v>0.37120794263651408</v>
      </c>
      <c r="J416" s="317"/>
      <c r="K416" s="317"/>
      <c r="L416" s="321" t="s">
        <v>21</v>
      </c>
      <c r="M416" s="323">
        <v>3281</v>
      </c>
      <c r="N416" s="323">
        <v>2780</v>
      </c>
      <c r="O416" s="323">
        <v>1130</v>
      </c>
      <c r="P416" s="323">
        <v>3930</v>
      </c>
      <c r="Q416" s="323">
        <v>5979</v>
      </c>
      <c r="R416" s="323">
        <v>4697</v>
      </c>
      <c r="S416" s="323">
        <v>5398</v>
      </c>
      <c r="T416" s="324">
        <v>27195</v>
      </c>
    </row>
    <row r="417" spans="1:20" s="173" customFormat="1">
      <c r="B417" s="321" t="s">
        <v>28</v>
      </c>
      <c r="D417" s="323">
        <v>42413</v>
      </c>
      <c r="E417" s="322">
        <v>0.32685727496917388</v>
      </c>
      <c r="F417" s="323">
        <v>41993</v>
      </c>
      <c r="G417" s="322">
        <v>0.32362053020961773</v>
      </c>
      <c r="H417" s="323">
        <v>45354</v>
      </c>
      <c r="I417" s="322">
        <v>0.34952219482120839</v>
      </c>
      <c r="J417" s="317"/>
      <c r="K417" s="317"/>
      <c r="L417" s="321" t="s">
        <v>28</v>
      </c>
      <c r="M417" s="323">
        <v>19994</v>
      </c>
      <c r="N417" s="323">
        <v>15153</v>
      </c>
      <c r="O417" s="323">
        <v>7266</v>
      </c>
      <c r="P417" s="323">
        <v>21034</v>
      </c>
      <c r="Q417" s="323">
        <v>20959</v>
      </c>
      <c r="R417" s="323">
        <v>23715</v>
      </c>
      <c r="S417" s="323">
        <v>21639</v>
      </c>
      <c r="T417" s="324">
        <v>129760</v>
      </c>
    </row>
    <row r="418" spans="1:20" s="173" customFormat="1">
      <c r="B418" s="317" t="s">
        <v>27</v>
      </c>
      <c r="D418" s="323">
        <v>6641</v>
      </c>
      <c r="E418" s="322">
        <v>0.32704619324337636</v>
      </c>
      <c r="F418" s="323">
        <v>5786</v>
      </c>
      <c r="G418" s="322">
        <v>0.28494041170097506</v>
      </c>
      <c r="H418" s="323">
        <v>7879</v>
      </c>
      <c r="I418" s="322">
        <v>0.38801339505564858</v>
      </c>
      <c r="J418" s="317"/>
      <c r="K418" s="317"/>
      <c r="L418" s="317" t="s">
        <v>27</v>
      </c>
      <c r="M418" s="323">
        <v>3710</v>
      </c>
      <c r="N418" s="323">
        <v>1393</v>
      </c>
      <c r="O418" s="323">
        <v>1538</v>
      </c>
      <c r="P418" s="323">
        <v>2582</v>
      </c>
      <c r="Q418" s="323">
        <v>3204</v>
      </c>
      <c r="R418" s="323">
        <v>4050</v>
      </c>
      <c r="S418" s="323">
        <v>3829</v>
      </c>
      <c r="T418" s="324">
        <v>20306</v>
      </c>
    </row>
    <row r="419" spans="1:20" s="173" customFormat="1">
      <c r="B419" s="317" t="s">
        <v>53</v>
      </c>
      <c r="D419" s="323">
        <v>613344</v>
      </c>
      <c r="E419" s="322">
        <v>0.31750347220245051</v>
      </c>
      <c r="F419" s="323">
        <v>642273</v>
      </c>
      <c r="G419" s="322">
        <v>0.3324788497187296</v>
      </c>
      <c r="H419" s="323">
        <v>676154</v>
      </c>
      <c r="I419" s="322">
        <v>0.35001767807881989</v>
      </c>
      <c r="J419" s="317"/>
      <c r="K419" s="317"/>
      <c r="L419" s="317" t="s">
        <v>53</v>
      </c>
      <c r="M419" s="323">
        <v>296619</v>
      </c>
      <c r="N419" s="323">
        <v>214494</v>
      </c>
      <c r="O419" s="323">
        <v>102231</v>
      </c>
      <c r="P419" s="323">
        <v>313192</v>
      </c>
      <c r="Q419" s="323">
        <v>329081</v>
      </c>
      <c r="R419" s="323">
        <v>342190</v>
      </c>
      <c r="S419" s="323">
        <v>333964</v>
      </c>
      <c r="T419" s="324">
        <v>1931771</v>
      </c>
    </row>
    <row r="420" spans="1:20" s="173" customFormat="1">
      <c r="D420" s="154"/>
      <c r="F420" s="154"/>
      <c r="H420" s="154"/>
    </row>
    <row r="421" spans="1:20" s="173" customFormat="1">
      <c r="A421" s="623" t="s">
        <v>445</v>
      </c>
      <c r="B421" s="623"/>
      <c r="C421" s="623"/>
      <c r="D421" s="623"/>
      <c r="E421" s="623"/>
      <c r="F421" s="623"/>
      <c r="G421" s="623"/>
      <c r="H421" s="623"/>
      <c r="I421" s="623"/>
      <c r="J421" s="150"/>
    </row>
    <row r="422" spans="1:20" s="173" customFormat="1" ht="15" customHeight="1">
      <c r="A422" s="624" t="s">
        <v>511</v>
      </c>
      <c r="B422" s="618"/>
      <c r="C422" s="618"/>
      <c r="D422" s="618"/>
      <c r="E422" s="618"/>
      <c r="F422" s="618"/>
      <c r="G422" s="618"/>
      <c r="H422" s="618"/>
      <c r="I422" s="618"/>
      <c r="J422" s="230"/>
    </row>
    <row r="423" spans="1:20" s="173" customFormat="1">
      <c r="A423" s="246"/>
      <c r="B423" s="246"/>
      <c r="C423" s="246"/>
      <c r="D423" s="246"/>
      <c r="E423" s="246"/>
      <c r="F423" s="246"/>
      <c r="G423" s="246"/>
      <c r="H423" s="246"/>
      <c r="I423" s="246"/>
      <c r="J423" s="246"/>
    </row>
    <row r="424" spans="1:20" s="173" customFormat="1"/>
    <row r="425" spans="1:20" s="76" customFormat="1">
      <c r="A425" s="619" t="s">
        <v>393</v>
      </c>
      <c r="B425" s="619"/>
      <c r="C425" s="619"/>
      <c r="D425" s="619"/>
      <c r="E425" s="619"/>
      <c r="F425" s="619"/>
      <c r="G425" s="619"/>
      <c r="H425" s="619"/>
      <c r="I425" s="619"/>
      <c r="J425" s="149"/>
    </row>
    <row r="427" spans="1:20" ht="60">
      <c r="A427" s="173"/>
      <c r="B427" s="173"/>
      <c r="C427" s="73" t="s">
        <v>355</v>
      </c>
      <c r="D427" s="173"/>
    </row>
    <row r="428" spans="1:20" ht="15.5">
      <c r="A428" s="173">
        <v>1</v>
      </c>
      <c r="B428" s="532" t="s">
        <v>308</v>
      </c>
      <c r="C428" s="595">
        <v>4767</v>
      </c>
      <c r="D428" s="173"/>
      <c r="E428" s="154"/>
      <c r="F428" s="173"/>
      <c r="G428" s="154"/>
      <c r="H428" s="173"/>
      <c r="I428" s="238"/>
      <c r="J428" s="173"/>
      <c r="L428" s="221" t="s">
        <v>592</v>
      </c>
      <c r="M428" s="173"/>
      <c r="N428" s="173"/>
    </row>
    <row r="429" spans="1:20" s="173" customFormat="1" ht="15.5">
      <c r="A429" s="173">
        <v>2</v>
      </c>
      <c r="B429" s="532" t="s">
        <v>309</v>
      </c>
      <c r="C429" s="595">
        <v>3008</v>
      </c>
      <c r="E429" s="154"/>
      <c r="G429" s="154"/>
      <c r="I429" s="238"/>
      <c r="L429" s="221"/>
    </row>
    <row r="430" spans="1:20" s="173" customFormat="1" ht="15.5">
      <c r="A430" s="173">
        <v>3</v>
      </c>
      <c r="B430" s="532" t="s">
        <v>293</v>
      </c>
      <c r="C430" s="595">
        <v>2225</v>
      </c>
      <c r="E430" s="154"/>
      <c r="G430" s="154"/>
      <c r="I430" s="238"/>
      <c r="L430" s="221"/>
    </row>
    <row r="431" spans="1:20" s="173" customFormat="1" ht="15.5">
      <c r="A431" s="173">
        <v>4</v>
      </c>
      <c r="B431" s="532" t="s">
        <v>311</v>
      </c>
      <c r="C431" s="595">
        <v>1327</v>
      </c>
      <c r="E431" s="154"/>
      <c r="G431" s="154"/>
      <c r="I431" s="238"/>
      <c r="L431" s="221"/>
    </row>
    <row r="432" spans="1:20" s="173" customFormat="1" ht="15.5">
      <c r="A432" s="173">
        <v>5</v>
      </c>
      <c r="B432" s="532" t="s">
        <v>296</v>
      </c>
      <c r="C432" s="595">
        <v>1132</v>
      </c>
      <c r="E432" s="154"/>
      <c r="G432" s="154"/>
      <c r="I432" s="238"/>
      <c r="L432" s="221"/>
    </row>
    <row r="433" spans="1:12" s="173" customFormat="1" ht="15.5">
      <c r="A433" s="173">
        <v>6</v>
      </c>
      <c r="B433" s="532" t="s">
        <v>302</v>
      </c>
      <c r="C433" s="595">
        <v>1092</v>
      </c>
      <c r="E433" s="154"/>
      <c r="G433" s="154"/>
      <c r="I433" s="238"/>
      <c r="L433" s="221"/>
    </row>
    <row r="434" spans="1:12" s="173" customFormat="1" ht="15.5">
      <c r="A434" s="173">
        <v>7</v>
      </c>
      <c r="B434" s="532" t="s">
        <v>306</v>
      </c>
      <c r="C434" s="595">
        <v>1079</v>
      </c>
      <c r="E434" s="154"/>
      <c r="G434" s="154"/>
      <c r="I434" s="238"/>
      <c r="L434" s="221"/>
    </row>
    <row r="435" spans="1:12" s="173" customFormat="1" ht="15.5">
      <c r="A435" s="173">
        <v>8</v>
      </c>
      <c r="B435" s="532" t="s">
        <v>288</v>
      </c>
      <c r="C435" s="596">
        <v>916</v>
      </c>
      <c r="E435" s="154"/>
      <c r="G435" s="154"/>
      <c r="I435" s="238"/>
      <c r="L435" s="221"/>
    </row>
    <row r="436" spans="1:12" s="173" customFormat="1" ht="15.5">
      <c r="A436" s="173">
        <v>9</v>
      </c>
      <c r="B436" s="532" t="s">
        <v>289</v>
      </c>
      <c r="C436" s="596">
        <v>855</v>
      </c>
      <c r="E436" s="154"/>
      <c r="G436" s="154"/>
      <c r="I436" s="238"/>
      <c r="L436" s="221"/>
    </row>
    <row r="437" spans="1:12" s="173" customFormat="1" ht="15.5">
      <c r="A437" s="173">
        <v>10</v>
      </c>
      <c r="B437" s="532" t="s">
        <v>28</v>
      </c>
      <c r="C437" s="596">
        <v>757</v>
      </c>
      <c r="E437" s="154"/>
      <c r="G437" s="154"/>
      <c r="I437" s="238"/>
      <c r="L437" s="221"/>
    </row>
    <row r="438" spans="1:12" s="173" customFormat="1" ht="15.5">
      <c r="A438" s="173">
        <v>11</v>
      </c>
      <c r="B438" s="532" t="s">
        <v>294</v>
      </c>
      <c r="C438" s="596">
        <v>727</v>
      </c>
      <c r="E438" s="154"/>
      <c r="G438" s="154"/>
      <c r="I438" s="238"/>
      <c r="L438" s="221"/>
    </row>
    <row r="439" spans="1:12" s="173" customFormat="1" ht="15.5">
      <c r="A439" s="173">
        <v>12</v>
      </c>
      <c r="B439" s="532" t="s">
        <v>301</v>
      </c>
      <c r="C439" s="596">
        <v>704</v>
      </c>
      <c r="E439" s="154"/>
      <c r="G439" s="154"/>
      <c r="I439" s="238"/>
      <c r="L439" s="221"/>
    </row>
    <row r="440" spans="1:12" s="173" customFormat="1" ht="15.5">
      <c r="A440" s="173">
        <v>13</v>
      </c>
      <c r="B440" s="532" t="s">
        <v>292</v>
      </c>
      <c r="C440" s="596">
        <v>597</v>
      </c>
      <c r="E440" s="154"/>
      <c r="G440" s="154"/>
      <c r="I440" s="238"/>
      <c r="L440" s="221"/>
    </row>
    <row r="441" spans="1:12" s="173" customFormat="1" ht="15.5">
      <c r="A441" s="173">
        <v>14</v>
      </c>
      <c r="B441" s="532" t="s">
        <v>303</v>
      </c>
      <c r="C441" s="596">
        <v>597</v>
      </c>
      <c r="E441" s="154"/>
      <c r="G441" s="154"/>
      <c r="I441" s="238"/>
      <c r="L441" s="221"/>
    </row>
    <row r="442" spans="1:12" ht="15.5">
      <c r="A442" s="173">
        <v>15</v>
      </c>
      <c r="B442" s="532" t="s">
        <v>304</v>
      </c>
      <c r="C442" s="596">
        <v>596</v>
      </c>
      <c r="D442" s="173"/>
      <c r="E442" s="173"/>
      <c r="F442" s="173"/>
      <c r="G442" s="173"/>
      <c r="H442" s="173"/>
      <c r="I442" s="173"/>
      <c r="J442" s="173"/>
    </row>
    <row r="443" spans="1:12" ht="15.5">
      <c r="A443" s="173">
        <v>16</v>
      </c>
      <c r="B443" s="532" t="s">
        <v>312</v>
      </c>
      <c r="C443" s="596">
        <v>562</v>
      </c>
      <c r="D443" s="173"/>
      <c r="E443" s="173"/>
      <c r="F443" s="173"/>
      <c r="G443" s="173"/>
      <c r="H443" s="173"/>
      <c r="I443" s="173"/>
      <c r="J443" s="173"/>
    </row>
    <row r="444" spans="1:12" ht="15.5">
      <c r="A444" s="173">
        <v>17</v>
      </c>
      <c r="B444" s="532" t="s">
        <v>297</v>
      </c>
      <c r="C444" s="596">
        <v>552</v>
      </c>
      <c r="D444" s="173"/>
      <c r="E444" s="173"/>
      <c r="F444" s="173"/>
      <c r="G444" s="173"/>
      <c r="H444" s="173"/>
      <c r="I444" s="173"/>
      <c r="J444" s="173"/>
    </row>
    <row r="445" spans="1:12" ht="15.5">
      <c r="A445" s="173">
        <v>18</v>
      </c>
      <c r="B445" s="532" t="s">
        <v>295</v>
      </c>
      <c r="C445" s="596">
        <v>516</v>
      </c>
      <c r="D445" s="173"/>
      <c r="E445" s="173"/>
      <c r="F445" s="173"/>
      <c r="G445" s="173"/>
      <c r="H445" s="173"/>
      <c r="I445" s="173"/>
      <c r="J445" s="173"/>
    </row>
    <row r="446" spans="1:12" s="173" customFormat="1" ht="15.5">
      <c r="A446" s="173">
        <v>19</v>
      </c>
      <c r="B446" s="532" t="s">
        <v>298</v>
      </c>
      <c r="C446" s="596">
        <v>392</v>
      </c>
    </row>
    <row r="447" spans="1:12" s="173" customFormat="1" ht="15.5">
      <c r="A447" s="173">
        <v>20</v>
      </c>
      <c r="B447" s="532" t="s">
        <v>305</v>
      </c>
      <c r="C447" s="596">
        <v>348</v>
      </c>
    </row>
    <row r="448" spans="1:12" s="173" customFormat="1"/>
    <row r="449" spans="1:10">
      <c r="A449" s="623" t="s">
        <v>591</v>
      </c>
      <c r="B449" s="623"/>
      <c r="C449" s="623"/>
      <c r="D449" s="623"/>
      <c r="E449" s="623"/>
      <c r="F449" s="623"/>
      <c r="G449" s="623"/>
      <c r="H449" s="623"/>
      <c r="I449" s="623"/>
      <c r="J449" s="150"/>
    </row>
    <row r="450" spans="1:10">
      <c r="A450" s="618" t="s">
        <v>68</v>
      </c>
      <c r="B450" s="618"/>
      <c r="C450" s="618"/>
      <c r="D450" s="618"/>
      <c r="E450" s="618"/>
      <c r="F450" s="618"/>
      <c r="G450" s="618"/>
      <c r="H450" s="618"/>
      <c r="I450" s="618"/>
      <c r="J450" s="194"/>
    </row>
    <row r="452" spans="1:10" s="76" customFormat="1">
      <c r="A452" s="619" t="s">
        <v>69</v>
      </c>
      <c r="B452" s="619"/>
      <c r="C452" s="619"/>
      <c r="D452" s="619"/>
      <c r="E452" s="619"/>
      <c r="F452" s="619"/>
      <c r="G452" s="619"/>
      <c r="H452" s="619"/>
      <c r="I452" s="619"/>
      <c r="J452" s="149"/>
    </row>
    <row r="454" spans="1:10">
      <c r="A454" s="173"/>
      <c r="B454" s="327" t="s">
        <v>70</v>
      </c>
      <c r="C454" s="327" t="s">
        <v>346</v>
      </c>
      <c r="D454" s="327" t="s">
        <v>71</v>
      </c>
      <c r="E454" s="327" t="s">
        <v>72</v>
      </c>
      <c r="F454" s="327" t="s">
        <v>73</v>
      </c>
      <c r="G454" s="327" t="s">
        <v>360</v>
      </c>
      <c r="H454" s="173"/>
      <c r="I454" s="173"/>
      <c r="J454" s="173"/>
    </row>
    <row r="455" spans="1:10" s="328" customFormat="1">
      <c r="B455" s="325" t="s">
        <v>18</v>
      </c>
      <c r="C455" s="326">
        <v>321</v>
      </c>
      <c r="D455" s="326">
        <v>310</v>
      </c>
      <c r="E455" s="326">
        <v>11</v>
      </c>
      <c r="F455" s="326">
        <v>321</v>
      </c>
      <c r="G455" s="326">
        <v>321</v>
      </c>
    </row>
    <row r="456" spans="1:10">
      <c r="A456" s="173"/>
      <c r="B456" s="329" t="s">
        <v>21</v>
      </c>
      <c r="C456" s="327"/>
      <c r="D456" s="331">
        <v>536</v>
      </c>
      <c r="E456" s="331">
        <v>45</v>
      </c>
      <c r="F456" s="331">
        <v>581</v>
      </c>
      <c r="G456" s="327"/>
      <c r="H456" s="173"/>
      <c r="I456" s="173"/>
      <c r="J456" s="173"/>
    </row>
    <row r="457" spans="1:10">
      <c r="B457" s="329" t="s">
        <v>34</v>
      </c>
      <c r="C457" s="327"/>
      <c r="D457" s="331">
        <v>595</v>
      </c>
      <c r="E457" s="331">
        <v>83</v>
      </c>
      <c r="F457" s="331">
        <v>678</v>
      </c>
      <c r="G457" s="327"/>
    </row>
    <row r="458" spans="1:10">
      <c r="B458" s="329" t="s">
        <v>31</v>
      </c>
      <c r="C458" s="327"/>
      <c r="D458" s="331">
        <v>606</v>
      </c>
      <c r="E458" s="331">
        <v>107</v>
      </c>
      <c r="F458" s="331">
        <v>713</v>
      </c>
      <c r="G458" s="327"/>
    </row>
    <row r="459" spans="1:10">
      <c r="B459" s="329" t="s">
        <v>27</v>
      </c>
      <c r="C459" s="327"/>
      <c r="D459" s="331">
        <v>665</v>
      </c>
      <c r="E459" s="331">
        <v>42</v>
      </c>
      <c r="F459" s="331">
        <v>707</v>
      </c>
      <c r="G459" s="327"/>
    </row>
    <row r="460" spans="1:10">
      <c r="B460" s="329" t="s">
        <v>20</v>
      </c>
      <c r="C460" s="327"/>
      <c r="D460" s="331">
        <v>781</v>
      </c>
      <c r="E460" s="331">
        <v>55</v>
      </c>
      <c r="F460" s="331">
        <v>836</v>
      </c>
      <c r="G460" s="327"/>
    </row>
    <row r="461" spans="1:10">
      <c r="B461" s="329" t="s">
        <v>19</v>
      </c>
      <c r="C461" s="327"/>
      <c r="D461" s="331">
        <v>1140</v>
      </c>
      <c r="E461" s="331">
        <v>70</v>
      </c>
      <c r="F461" s="331">
        <v>1210</v>
      </c>
      <c r="G461" s="327"/>
    </row>
    <row r="462" spans="1:10">
      <c r="B462" s="329" t="s">
        <v>29</v>
      </c>
      <c r="C462" s="327"/>
      <c r="D462" s="331">
        <v>1362</v>
      </c>
      <c r="E462" s="331">
        <v>312</v>
      </c>
      <c r="F462" s="331">
        <v>1674</v>
      </c>
      <c r="G462" s="327"/>
    </row>
    <row r="463" spans="1:10">
      <c r="B463" s="329" t="s">
        <v>24</v>
      </c>
      <c r="C463" s="327"/>
      <c r="D463" s="331">
        <v>1556</v>
      </c>
      <c r="E463" s="331">
        <v>157</v>
      </c>
      <c r="F463" s="331">
        <v>1713</v>
      </c>
      <c r="G463" s="327"/>
    </row>
    <row r="464" spans="1:10">
      <c r="B464" s="329" t="s">
        <v>22</v>
      </c>
      <c r="C464" s="327"/>
      <c r="D464" s="331">
        <v>1592</v>
      </c>
      <c r="E464" s="331">
        <v>204</v>
      </c>
      <c r="F464" s="331">
        <v>1796</v>
      </c>
      <c r="G464" s="327"/>
    </row>
    <row r="465" spans="1:10">
      <c r="B465" s="329" t="s">
        <v>26</v>
      </c>
      <c r="C465" s="327"/>
      <c r="D465" s="331">
        <v>1626</v>
      </c>
      <c r="E465" s="331">
        <v>261</v>
      </c>
      <c r="F465" s="331">
        <v>1887</v>
      </c>
      <c r="G465" s="328"/>
    </row>
    <row r="466" spans="1:10">
      <c r="B466" s="329" t="s">
        <v>23</v>
      </c>
      <c r="C466" s="327"/>
      <c r="D466" s="331">
        <v>1673</v>
      </c>
      <c r="E466" s="331">
        <v>157</v>
      </c>
      <c r="F466" s="331">
        <v>1830</v>
      </c>
      <c r="G466" s="327"/>
    </row>
    <row r="467" spans="1:10">
      <c r="B467" s="329" t="s">
        <v>38</v>
      </c>
      <c r="C467" s="327"/>
      <c r="D467" s="331">
        <v>1694</v>
      </c>
      <c r="E467" s="331">
        <v>239</v>
      </c>
      <c r="F467" s="331">
        <v>1933</v>
      </c>
      <c r="G467" s="327"/>
    </row>
    <row r="468" spans="1:10">
      <c r="B468" s="329" t="s">
        <v>35</v>
      </c>
      <c r="C468" s="328"/>
      <c r="D468" s="331">
        <v>1739</v>
      </c>
      <c r="E468" s="331">
        <v>232</v>
      </c>
      <c r="F468" s="331">
        <v>1971</v>
      </c>
      <c r="G468" s="328"/>
    </row>
    <row r="469" spans="1:10">
      <c r="B469" s="329" t="s">
        <v>28</v>
      </c>
      <c r="C469" s="327"/>
      <c r="D469" s="331">
        <v>1982</v>
      </c>
      <c r="E469" s="331">
        <v>243</v>
      </c>
      <c r="F469" s="331">
        <v>2225</v>
      </c>
      <c r="G469" s="327"/>
    </row>
    <row r="470" spans="1:10">
      <c r="B470" s="329" t="s">
        <v>37</v>
      </c>
      <c r="C470" s="327"/>
      <c r="D470" s="331">
        <v>2317</v>
      </c>
      <c r="E470" s="331">
        <v>196</v>
      </c>
      <c r="F470" s="331">
        <v>2513</v>
      </c>
      <c r="G470" s="327"/>
    </row>
    <row r="471" spans="1:10">
      <c r="B471" s="329" t="s">
        <v>30</v>
      </c>
      <c r="C471" s="327"/>
      <c r="D471" s="331">
        <v>2446</v>
      </c>
      <c r="E471" s="331">
        <v>297</v>
      </c>
      <c r="F471" s="331">
        <v>2743</v>
      </c>
      <c r="G471" s="327"/>
    </row>
    <row r="472" spans="1:10">
      <c r="B472" s="329" t="s">
        <v>36</v>
      </c>
      <c r="C472" s="327"/>
      <c r="D472" s="331">
        <v>2869</v>
      </c>
      <c r="E472" s="331">
        <v>251</v>
      </c>
      <c r="F472" s="331">
        <v>3120</v>
      </c>
      <c r="G472" s="327"/>
    </row>
    <row r="473" spans="1:10">
      <c r="A473" s="173"/>
      <c r="B473" s="329" t="s">
        <v>25</v>
      </c>
      <c r="C473" s="327"/>
      <c r="D473" s="331">
        <v>2937</v>
      </c>
      <c r="E473" s="331">
        <v>186</v>
      </c>
      <c r="F473" s="331">
        <v>3123</v>
      </c>
      <c r="G473" s="327"/>
      <c r="H473" s="173"/>
      <c r="I473" s="173"/>
      <c r="J473" s="173"/>
    </row>
    <row r="474" spans="1:10">
      <c r="A474" s="173"/>
      <c r="B474" s="329" t="s">
        <v>33</v>
      </c>
      <c r="C474" s="327"/>
      <c r="D474" s="331">
        <v>4144</v>
      </c>
      <c r="E474" s="331">
        <v>752</v>
      </c>
      <c r="F474" s="331">
        <v>4896</v>
      </c>
      <c r="G474" s="327"/>
      <c r="H474" s="173"/>
      <c r="I474" s="173"/>
      <c r="J474" s="173"/>
    </row>
    <row r="475" spans="1:10">
      <c r="A475" s="173"/>
      <c r="B475" s="329" t="s">
        <v>32</v>
      </c>
      <c r="C475" s="327"/>
      <c r="D475" s="331">
        <v>4600</v>
      </c>
      <c r="E475" s="331">
        <v>542</v>
      </c>
      <c r="F475" s="331">
        <v>5142</v>
      </c>
      <c r="G475" s="327"/>
      <c r="H475" s="173"/>
      <c r="I475" s="173"/>
      <c r="J475" s="173"/>
    </row>
    <row r="476" spans="1:10">
      <c r="B476" s="327"/>
      <c r="C476" s="327"/>
      <c r="D476" s="327"/>
      <c r="E476" s="327"/>
      <c r="F476" s="327"/>
      <c r="G476" s="327"/>
    </row>
    <row r="477" spans="1:10">
      <c r="A477" s="173"/>
      <c r="B477" s="329" t="s">
        <v>51</v>
      </c>
      <c r="C477" s="327"/>
      <c r="D477" s="331">
        <v>3004</v>
      </c>
      <c r="E477" s="331">
        <v>16</v>
      </c>
      <c r="F477" s="331">
        <v>3020</v>
      </c>
      <c r="G477" s="327"/>
      <c r="H477" s="173"/>
      <c r="I477" s="173"/>
      <c r="J477" s="173"/>
    </row>
    <row r="478" spans="1:10">
      <c r="A478" s="173"/>
      <c r="B478" s="330" t="s">
        <v>74</v>
      </c>
      <c r="C478" s="327"/>
      <c r="D478" s="332">
        <v>40174</v>
      </c>
      <c r="E478" s="332">
        <v>4458</v>
      </c>
      <c r="F478" s="332">
        <v>44632</v>
      </c>
      <c r="G478" s="327" t="s">
        <v>75</v>
      </c>
      <c r="H478" s="173"/>
      <c r="I478" s="173"/>
      <c r="J478" s="173"/>
    </row>
    <row r="479" spans="1:10">
      <c r="A479" s="173"/>
      <c r="B479" s="327" t="s">
        <v>76</v>
      </c>
      <c r="C479" s="327"/>
      <c r="D479" s="333">
        <v>1770</v>
      </c>
      <c r="E479" s="333">
        <v>211.52380952380952</v>
      </c>
      <c r="F479" s="333">
        <v>1981.5238095238096</v>
      </c>
      <c r="G479" s="327" t="s">
        <v>77</v>
      </c>
      <c r="H479" s="173"/>
      <c r="I479" s="173"/>
      <c r="J479" s="173"/>
    </row>
    <row r="481" spans="1:10">
      <c r="A481" s="173" t="s">
        <v>446</v>
      </c>
      <c r="B481" s="173"/>
      <c r="C481" s="173"/>
      <c r="D481" s="173"/>
      <c r="E481" s="173"/>
      <c r="F481" s="173"/>
      <c r="G481" s="173"/>
      <c r="H481" s="173"/>
      <c r="I481" s="173"/>
      <c r="J481" s="173"/>
    </row>
    <row r="482" spans="1:10">
      <c r="A482" s="257" t="s">
        <v>447</v>
      </c>
      <c r="B482" s="173"/>
      <c r="C482" s="173"/>
      <c r="D482" s="173"/>
      <c r="E482" s="173"/>
      <c r="F482" s="173"/>
      <c r="G482" s="173"/>
      <c r="H482" s="173"/>
      <c r="I482" s="173"/>
      <c r="J482" s="173"/>
    </row>
    <row r="484" spans="1:10" s="76" customFormat="1">
      <c r="A484" s="619" t="s">
        <v>376</v>
      </c>
      <c r="B484" s="619"/>
      <c r="C484" s="619"/>
      <c r="D484" s="619"/>
      <c r="E484" s="619"/>
      <c r="F484" s="619"/>
      <c r="G484" s="619"/>
      <c r="H484" s="619"/>
      <c r="I484" s="619"/>
      <c r="J484" s="149"/>
    </row>
    <row r="486" spans="1:10">
      <c r="A486" s="173"/>
      <c r="B486" s="173"/>
      <c r="C486" s="173"/>
      <c r="D486" s="173" t="s">
        <v>78</v>
      </c>
      <c r="E486" s="173" t="s">
        <v>79</v>
      </c>
      <c r="F486" s="173"/>
      <c r="G486" s="173"/>
      <c r="H486" s="173"/>
      <c r="I486" s="173"/>
      <c r="J486" s="173"/>
    </row>
    <row r="487" spans="1:10">
      <c r="A487" s="173"/>
      <c r="B487" s="173" t="s">
        <v>18</v>
      </c>
      <c r="C487" s="257">
        <v>2012</v>
      </c>
      <c r="D487" s="335">
        <v>28</v>
      </c>
      <c r="E487" s="335">
        <v>18</v>
      </c>
      <c r="F487" s="173"/>
      <c r="G487" s="173"/>
      <c r="H487" s="173"/>
      <c r="I487" s="173"/>
      <c r="J487" s="173"/>
    </row>
    <row r="488" spans="1:10">
      <c r="A488" s="173"/>
      <c r="B488" s="173" t="s">
        <v>18</v>
      </c>
      <c r="C488" s="257">
        <v>2013</v>
      </c>
      <c r="D488" s="335">
        <v>16</v>
      </c>
      <c r="E488" s="335">
        <v>24</v>
      </c>
      <c r="F488" s="173"/>
      <c r="G488" s="173"/>
      <c r="H488" s="173"/>
      <c r="I488" s="173"/>
      <c r="J488" s="173"/>
    </row>
    <row r="489" spans="1:10">
      <c r="A489" s="173"/>
      <c r="B489" s="173" t="s">
        <v>18</v>
      </c>
      <c r="C489" s="257">
        <v>2014</v>
      </c>
      <c r="D489" s="335">
        <v>14</v>
      </c>
      <c r="E489" s="335">
        <v>23</v>
      </c>
    </row>
    <row r="490" spans="1:10">
      <c r="A490" s="173"/>
      <c r="B490" s="173" t="s">
        <v>18</v>
      </c>
      <c r="C490" s="257">
        <v>2015</v>
      </c>
      <c r="D490" s="335">
        <v>17</v>
      </c>
      <c r="E490" s="335">
        <v>23</v>
      </c>
    </row>
    <row r="491" spans="1:10">
      <c r="A491" s="173"/>
      <c r="B491" s="173" t="s">
        <v>18</v>
      </c>
      <c r="C491" s="257">
        <v>2016</v>
      </c>
      <c r="D491" s="335">
        <v>8</v>
      </c>
      <c r="E491" s="335">
        <v>9</v>
      </c>
    </row>
    <row r="492" spans="1:10">
      <c r="A492" s="173"/>
      <c r="B492" s="173" t="s">
        <v>18</v>
      </c>
      <c r="C492" s="257">
        <v>2017</v>
      </c>
      <c r="D492" s="335">
        <v>9</v>
      </c>
      <c r="E492" s="335">
        <v>13</v>
      </c>
    </row>
    <row r="493" spans="1:10">
      <c r="A493" s="173"/>
      <c r="B493" s="173" t="s">
        <v>18</v>
      </c>
      <c r="C493" s="257">
        <v>2018</v>
      </c>
      <c r="D493" s="335">
        <v>17</v>
      </c>
      <c r="E493" s="335">
        <v>12</v>
      </c>
    </row>
    <row r="494" spans="1:10">
      <c r="A494" s="173"/>
      <c r="B494" s="173" t="s">
        <v>18</v>
      </c>
      <c r="C494" s="257">
        <v>2019</v>
      </c>
      <c r="D494" s="335">
        <v>5</v>
      </c>
      <c r="E494" s="335">
        <v>6</v>
      </c>
    </row>
    <row r="495" spans="1:10" s="8" customFormat="1">
      <c r="B495" s="8" t="s">
        <v>286</v>
      </c>
      <c r="C495" s="8">
        <v>0</v>
      </c>
      <c r="D495" s="8">
        <v>114</v>
      </c>
      <c r="E495" s="8">
        <v>128</v>
      </c>
    </row>
    <row r="497" spans="1:5">
      <c r="A497" s="257" t="s">
        <v>446</v>
      </c>
      <c r="B497" s="173"/>
      <c r="C497" s="173"/>
      <c r="D497" s="173"/>
      <c r="E497" s="173"/>
    </row>
    <row r="498" spans="1:5">
      <c r="A498" s="257" t="s">
        <v>378</v>
      </c>
      <c r="B498" s="173"/>
      <c r="C498" s="173"/>
      <c r="D498" s="173"/>
      <c r="E498" s="173"/>
    </row>
  </sheetData>
  <sortState ref="H289:L314">
    <sortCondition ref="H289"/>
  </sortState>
  <mergeCells count="39">
    <mergeCell ref="A484:I484"/>
    <mergeCell ref="A452:I452"/>
    <mergeCell ref="A363:I363"/>
    <mergeCell ref="A390:I390"/>
    <mergeCell ref="A392:B392"/>
    <mergeCell ref="A393:B393"/>
    <mergeCell ref="A391:I391"/>
    <mergeCell ref="A425:I425"/>
    <mergeCell ref="A449:I449"/>
    <mergeCell ref="A450:I450"/>
    <mergeCell ref="A421:I421"/>
    <mergeCell ref="A422:I422"/>
    <mergeCell ref="A1:I1"/>
    <mergeCell ref="A28:I28"/>
    <mergeCell ref="A29:I29"/>
    <mergeCell ref="A31:I31"/>
    <mergeCell ref="A124:I124"/>
    <mergeCell ref="A41:I41"/>
    <mergeCell ref="A42:I42"/>
    <mergeCell ref="A44:I44"/>
    <mergeCell ref="A121:I121"/>
    <mergeCell ref="A122:I122"/>
    <mergeCell ref="A151:I151"/>
    <mergeCell ref="A242:I242"/>
    <mergeCell ref="A271:I271"/>
    <mergeCell ref="A280:I280"/>
    <mergeCell ref="A269:I269"/>
    <mergeCell ref="A165:I165"/>
    <mergeCell ref="A239:I239"/>
    <mergeCell ref="A240:I240"/>
    <mergeCell ref="A163:I163"/>
    <mergeCell ref="A153:I153"/>
    <mergeCell ref="A162:I162"/>
    <mergeCell ref="F168:G168"/>
    <mergeCell ref="A281:I281"/>
    <mergeCell ref="A283:I283"/>
    <mergeCell ref="A360:I360"/>
    <mergeCell ref="A361:I361"/>
    <mergeCell ref="A395:I39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zoomScale="80" zoomScaleNormal="80" workbookViewId="0">
      <selection activeCell="F57" sqref="F57"/>
    </sheetView>
  </sheetViews>
  <sheetFormatPr defaultRowHeight="14.5"/>
  <cols>
    <col min="2" max="2" width="26.453125" bestFit="1" customWidth="1"/>
  </cols>
  <sheetData>
    <row r="1" spans="1:18" s="209" customFormat="1" ht="14.25" customHeight="1">
      <c r="A1" s="625" t="s">
        <v>448</v>
      </c>
      <c r="B1" s="625"/>
      <c r="C1" s="625"/>
      <c r="D1" s="625"/>
      <c r="E1" s="625"/>
      <c r="F1" s="625"/>
      <c r="G1" s="625"/>
      <c r="H1" s="625"/>
      <c r="I1" s="625"/>
      <c r="J1" s="625"/>
      <c r="K1" s="625"/>
      <c r="L1" s="625"/>
      <c r="M1" s="625"/>
      <c r="N1" s="625"/>
      <c r="O1" s="625"/>
      <c r="P1" s="625"/>
      <c r="Q1" s="625"/>
      <c r="R1" s="625"/>
    </row>
    <row r="2" spans="1:18" s="173" customFormat="1"/>
    <row r="3" spans="1:18" s="173" customFormat="1" ht="24">
      <c r="B3" s="336"/>
      <c r="C3" s="337" t="s">
        <v>80</v>
      </c>
      <c r="D3" s="337" t="s">
        <v>46</v>
      </c>
      <c r="E3" s="336" t="s">
        <v>70</v>
      </c>
      <c r="F3" s="336" t="s">
        <v>530</v>
      </c>
      <c r="G3" s="336" t="s">
        <v>531</v>
      </c>
    </row>
    <row r="4" spans="1:18" s="173" customFormat="1">
      <c r="B4" s="328" t="s">
        <v>18</v>
      </c>
      <c r="D4" s="328">
        <v>1.7</v>
      </c>
      <c r="E4" s="342">
        <v>1.2999999999999999E-2</v>
      </c>
      <c r="F4" s="309">
        <v>0.13800000000000001</v>
      </c>
      <c r="G4" s="309">
        <v>9.6000000000000002E-2</v>
      </c>
    </row>
    <row r="5" spans="1:18" s="173" customFormat="1">
      <c r="B5" s="593" t="s">
        <v>20</v>
      </c>
      <c r="C5" s="445">
        <v>4.2000000000000003E-2</v>
      </c>
      <c r="D5" s="593">
        <v>2.2000000000000002</v>
      </c>
      <c r="E5" s="336"/>
      <c r="F5" s="340">
        <v>0.13800000000000001</v>
      </c>
      <c r="G5" s="340">
        <v>9.6000000000000002E-2</v>
      </c>
    </row>
    <row r="6" spans="1:18" s="173" customFormat="1">
      <c r="B6" s="592" t="s">
        <v>23</v>
      </c>
      <c r="C6" s="443">
        <v>4.9000000000000002E-2</v>
      </c>
      <c r="D6" s="592">
        <v>1.2</v>
      </c>
      <c r="E6" s="336"/>
      <c r="F6" s="340">
        <v>0.13800000000000001</v>
      </c>
      <c r="G6" s="340">
        <v>9.6000000000000002E-2</v>
      </c>
    </row>
    <row r="7" spans="1:18" s="173" customFormat="1">
      <c r="B7" s="338" t="s">
        <v>24</v>
      </c>
      <c r="C7" s="339">
        <v>0.05</v>
      </c>
      <c r="D7" s="338">
        <v>1.3</v>
      </c>
      <c r="E7" s="336"/>
      <c r="F7" s="340">
        <v>0.13800000000000001</v>
      </c>
      <c r="G7" s="340">
        <v>9.6000000000000002E-2</v>
      </c>
    </row>
    <row r="8" spans="1:18" s="173" customFormat="1">
      <c r="B8" s="592" t="s">
        <v>19</v>
      </c>
      <c r="C8" s="443">
        <v>5.2999999999999999E-2</v>
      </c>
      <c r="D8" s="592">
        <v>1.7</v>
      </c>
      <c r="E8" s="336"/>
      <c r="F8" s="340">
        <v>0.13800000000000001</v>
      </c>
      <c r="G8" s="340">
        <v>9.6000000000000002E-2</v>
      </c>
    </row>
    <row r="9" spans="1:18" s="173" customFormat="1">
      <c r="B9" s="593" t="s">
        <v>22</v>
      </c>
      <c r="C9" s="445">
        <v>0.06</v>
      </c>
      <c r="D9" s="593">
        <v>2.2000000000000002</v>
      </c>
      <c r="E9" s="336"/>
      <c r="F9" s="340">
        <v>0.13800000000000001</v>
      </c>
      <c r="G9" s="340">
        <v>9.6000000000000002E-2</v>
      </c>
    </row>
    <row r="10" spans="1:18" s="173" customFormat="1">
      <c r="B10" s="338" t="s">
        <v>321</v>
      </c>
      <c r="C10" s="339">
        <v>6.2E-2</v>
      </c>
      <c r="D10" s="338">
        <v>3.3</v>
      </c>
      <c r="E10" s="336"/>
      <c r="F10" s="340">
        <v>0.13800000000000001</v>
      </c>
      <c r="G10" s="340">
        <v>9.6000000000000002E-2</v>
      </c>
    </row>
    <row r="11" spans="1:18" s="173" customFormat="1">
      <c r="B11" s="593" t="s">
        <v>26</v>
      </c>
      <c r="C11" s="445">
        <v>6.3E-2</v>
      </c>
      <c r="D11" s="593">
        <v>2.4</v>
      </c>
      <c r="E11" s="336"/>
      <c r="F11" s="340">
        <v>0.13800000000000001</v>
      </c>
      <c r="G11" s="340">
        <v>9.6000000000000002E-2</v>
      </c>
    </row>
    <row r="12" spans="1:18" s="173" customFormat="1">
      <c r="B12" s="592" t="s">
        <v>27</v>
      </c>
      <c r="C12" s="443">
        <v>7.0999999999999994E-2</v>
      </c>
      <c r="D12" s="338">
        <v>4.3</v>
      </c>
      <c r="E12" s="336"/>
      <c r="F12" s="340">
        <v>0.13800000000000001</v>
      </c>
      <c r="G12" s="340">
        <v>9.6000000000000002E-2</v>
      </c>
    </row>
    <row r="13" spans="1:18" s="173" customFormat="1">
      <c r="B13" s="336" t="s">
        <v>25</v>
      </c>
      <c r="C13" s="341">
        <v>8.6999999999999994E-2</v>
      </c>
      <c r="D13" s="592">
        <v>1.8</v>
      </c>
      <c r="E13" s="336"/>
      <c r="F13" s="340">
        <v>0.13800000000000001</v>
      </c>
      <c r="G13" s="340">
        <v>9.6000000000000002E-2</v>
      </c>
    </row>
    <row r="14" spans="1:18" s="173" customFormat="1">
      <c r="B14" s="338" t="s">
        <v>28</v>
      </c>
      <c r="C14" s="339">
        <v>9.2999999999999999E-2</v>
      </c>
      <c r="D14" s="338">
        <v>2.2000000000000002</v>
      </c>
      <c r="E14" s="336"/>
      <c r="F14" s="340">
        <v>0.13800000000000001</v>
      </c>
      <c r="G14" s="340">
        <v>9.6000000000000002E-2</v>
      </c>
    </row>
    <row r="15" spans="1:18" s="173" customFormat="1">
      <c r="B15" s="336" t="s">
        <v>30</v>
      </c>
      <c r="C15" s="341">
        <v>9.9000000000000005E-2</v>
      </c>
      <c r="D15" s="336">
        <v>2.5</v>
      </c>
      <c r="E15" s="336"/>
      <c r="F15" s="340">
        <v>0.13800000000000001</v>
      </c>
      <c r="G15" s="340">
        <v>9.6000000000000002E-2</v>
      </c>
    </row>
    <row r="16" spans="1:18" s="173" customFormat="1">
      <c r="B16" s="336" t="s">
        <v>29</v>
      </c>
      <c r="C16" s="341">
        <v>0.111</v>
      </c>
      <c r="D16" s="336">
        <v>2.5</v>
      </c>
      <c r="E16" s="336"/>
      <c r="F16" s="340">
        <v>0.13800000000000001</v>
      </c>
      <c r="G16" s="340">
        <v>9.6000000000000002E-2</v>
      </c>
    </row>
    <row r="17" spans="1:18" s="173" customFormat="1">
      <c r="B17" s="336" t="s">
        <v>42</v>
      </c>
      <c r="C17" s="341">
        <v>0.11600000000000001</v>
      </c>
      <c r="D17" s="336">
        <v>7.2</v>
      </c>
      <c r="E17" s="336"/>
      <c r="F17" s="340">
        <v>0.13800000000000001</v>
      </c>
      <c r="G17" s="340">
        <v>9.6000000000000002E-2</v>
      </c>
    </row>
    <row r="18" spans="1:18" s="173" customFormat="1">
      <c r="B18" s="336" t="s">
        <v>32</v>
      </c>
      <c r="C18" s="341">
        <v>0.11899999999999999</v>
      </c>
      <c r="D18" s="336">
        <v>2.6</v>
      </c>
      <c r="E18" s="336"/>
      <c r="F18" s="340">
        <v>0.13800000000000001</v>
      </c>
      <c r="G18" s="340">
        <v>9.6000000000000002E-2</v>
      </c>
    </row>
    <row r="19" spans="1:18" s="173" customFormat="1">
      <c r="B19" s="338" t="s">
        <v>35</v>
      </c>
      <c r="C19" s="443">
        <v>0.13400000000000001</v>
      </c>
      <c r="D19" s="338">
        <v>3.8</v>
      </c>
      <c r="E19" s="336"/>
      <c r="F19" s="340">
        <v>0.13800000000000001</v>
      </c>
      <c r="G19" s="340">
        <v>9.6000000000000002E-2</v>
      </c>
      <c r="K19" s="19"/>
      <c r="L19" s="19"/>
      <c r="M19" s="19"/>
      <c r="N19" s="19"/>
      <c r="O19" s="19"/>
      <c r="P19" s="19"/>
    </row>
    <row r="20" spans="1:18" s="173" customFormat="1">
      <c r="B20" s="592" t="s">
        <v>38</v>
      </c>
      <c r="C20" s="443">
        <v>0.13400000000000001</v>
      </c>
      <c r="D20" s="592">
        <v>4.0999999999999996</v>
      </c>
      <c r="E20" s="336"/>
      <c r="F20" s="340">
        <v>0.13800000000000001</v>
      </c>
      <c r="G20" s="340">
        <v>9.6000000000000002E-2</v>
      </c>
    </row>
    <row r="21" spans="1:18" s="173" customFormat="1">
      <c r="B21" s="338" t="s">
        <v>36</v>
      </c>
      <c r="C21" s="445">
        <v>0.151</v>
      </c>
      <c r="D21" s="338">
        <v>2.2999999999999998</v>
      </c>
      <c r="E21" s="342"/>
      <c r="F21" s="340">
        <v>0.13800000000000001</v>
      </c>
      <c r="G21" s="340">
        <v>9.6000000000000002E-2</v>
      </c>
    </row>
    <row r="22" spans="1:18" s="173" customFormat="1">
      <c r="B22" s="338" t="s">
        <v>33</v>
      </c>
      <c r="C22" s="339">
        <v>0.161</v>
      </c>
      <c r="D22" s="338">
        <v>2.2999999999999998</v>
      </c>
      <c r="E22" s="336"/>
      <c r="F22" s="340">
        <v>0.13800000000000001</v>
      </c>
      <c r="G22" s="340">
        <v>9.6000000000000002E-2</v>
      </c>
    </row>
    <row r="23" spans="1:18" s="173" customFormat="1">
      <c r="B23" s="338" t="s">
        <v>37</v>
      </c>
      <c r="C23" s="339">
        <v>0.16200000000000001</v>
      </c>
      <c r="D23" s="338">
        <v>2</v>
      </c>
      <c r="E23" s="336"/>
      <c r="F23" s="340">
        <v>0.13800000000000001</v>
      </c>
      <c r="G23" s="340">
        <v>9.6000000000000002E-2</v>
      </c>
    </row>
    <row r="24" spans="1:18" s="173" customFormat="1">
      <c r="B24" s="593" t="s">
        <v>34</v>
      </c>
      <c r="C24" s="445">
        <v>0.16900000000000001</v>
      </c>
      <c r="D24" s="593">
        <v>8.6999999999999993</v>
      </c>
      <c r="E24" s="336"/>
      <c r="F24" s="340">
        <v>0.13800000000000001</v>
      </c>
      <c r="G24" s="340">
        <v>9.6000000000000002E-2</v>
      </c>
      <c r="K24" s="19"/>
      <c r="L24" s="19"/>
      <c r="M24" s="19"/>
      <c r="N24" s="19"/>
      <c r="O24" s="19"/>
      <c r="P24" s="19"/>
    </row>
    <row r="25" spans="1:18" s="173" customFormat="1">
      <c r="B25" s="343" t="s">
        <v>53</v>
      </c>
      <c r="C25" s="344">
        <v>9.6000000000000002E-2</v>
      </c>
      <c r="D25" s="345">
        <v>0.5</v>
      </c>
      <c r="E25" s="336"/>
      <c r="F25" s="340">
        <v>0.13800000000000001</v>
      </c>
      <c r="G25" s="340">
        <v>9.6000000000000002E-2</v>
      </c>
    </row>
    <row r="26" spans="1:18" s="173" customFormat="1">
      <c r="B26" s="346" t="s">
        <v>57</v>
      </c>
      <c r="C26" s="344">
        <v>0.13800000000000001</v>
      </c>
      <c r="D26" s="345">
        <v>0.1</v>
      </c>
      <c r="E26" s="336"/>
      <c r="F26" s="340">
        <v>0.13800000000000001</v>
      </c>
      <c r="G26" s="340">
        <v>9.6000000000000002E-2</v>
      </c>
      <c r="K26" s="19"/>
      <c r="L26" s="19"/>
      <c r="M26" s="19"/>
      <c r="N26" s="19"/>
      <c r="O26" s="19"/>
      <c r="P26" s="19"/>
    </row>
    <row r="27" spans="1:18" s="173" customFormat="1"/>
    <row r="28" spans="1:18" s="173" customFormat="1" ht="14.25" customHeight="1">
      <c r="A28" s="618" t="s">
        <v>449</v>
      </c>
      <c r="B28" s="618"/>
      <c r="C28" s="618"/>
      <c r="D28" s="618"/>
      <c r="E28" s="618"/>
      <c r="F28" s="618"/>
      <c r="G28" s="618"/>
      <c r="H28" s="618"/>
      <c r="I28" s="618"/>
    </row>
    <row r="29" spans="1:18" s="173" customFormat="1">
      <c r="A29" s="618" t="s">
        <v>81</v>
      </c>
      <c r="B29" s="618"/>
      <c r="C29" s="618"/>
      <c r="D29" s="618"/>
      <c r="E29" s="618"/>
      <c r="F29" s="618"/>
      <c r="G29" s="618"/>
      <c r="H29" s="618"/>
      <c r="I29" s="618"/>
    </row>
    <row r="30" spans="1:18">
      <c r="A30" s="194"/>
      <c r="B30" s="194"/>
      <c r="C30" s="194"/>
      <c r="D30" s="194"/>
      <c r="E30" s="194"/>
      <c r="F30" s="194"/>
      <c r="G30" s="194"/>
      <c r="H30" s="194"/>
      <c r="I30" s="194"/>
      <c r="J30" s="173"/>
      <c r="K30" s="173"/>
      <c r="L30" s="173"/>
      <c r="M30" s="173"/>
      <c r="N30" s="173"/>
      <c r="O30" s="173"/>
      <c r="P30" s="173"/>
      <c r="Q30" s="173"/>
      <c r="R30" s="173"/>
    </row>
    <row r="31" spans="1:18" s="209" customFormat="1" ht="14.25" customHeight="1">
      <c r="A31" s="625" t="s">
        <v>326</v>
      </c>
      <c r="B31" s="625"/>
      <c r="C31" s="625"/>
      <c r="D31" s="625"/>
      <c r="E31" s="625"/>
      <c r="F31" s="625"/>
      <c r="G31" s="625"/>
      <c r="H31" s="625"/>
      <c r="I31" s="625"/>
      <c r="J31" s="625"/>
      <c r="K31" s="625"/>
      <c r="L31" s="625"/>
      <c r="M31" s="625"/>
      <c r="N31" s="625"/>
      <c r="O31" s="625"/>
      <c r="P31" s="625"/>
      <c r="Q31" s="625"/>
      <c r="R31" s="625"/>
    </row>
    <row r="32" spans="1:18">
      <c r="A32" s="194"/>
      <c r="B32" s="194"/>
      <c r="C32" s="194"/>
      <c r="D32" s="194"/>
      <c r="E32" s="194"/>
      <c r="F32" s="194"/>
      <c r="G32" s="194"/>
      <c r="H32" s="194"/>
      <c r="I32" s="194"/>
      <c r="J32" s="173"/>
      <c r="K32" s="173"/>
      <c r="L32" s="173"/>
      <c r="M32" s="173"/>
      <c r="N32" s="173"/>
      <c r="O32" s="173"/>
      <c r="P32" s="173"/>
      <c r="Q32" s="173"/>
      <c r="R32" s="173"/>
    </row>
    <row r="33" spans="1:16" ht="24">
      <c r="A33" s="173"/>
      <c r="B33" s="74"/>
      <c r="C33" s="74" t="s">
        <v>80</v>
      </c>
      <c r="D33" s="74" t="s">
        <v>46</v>
      </c>
      <c r="E33" s="173"/>
      <c r="F33" s="173"/>
      <c r="G33" s="173"/>
      <c r="H33" s="173"/>
      <c r="I33" s="173"/>
      <c r="J33" s="173"/>
      <c r="K33" s="173"/>
      <c r="L33" s="173"/>
      <c r="M33" s="173"/>
      <c r="N33" s="173"/>
      <c r="O33" s="173"/>
      <c r="P33" s="173"/>
    </row>
    <row r="34" spans="1:16">
      <c r="A34" s="173"/>
      <c r="B34" s="68">
        <v>2015</v>
      </c>
      <c r="C34" s="220">
        <v>6.2E-2</v>
      </c>
      <c r="D34" s="171">
        <v>3.6</v>
      </c>
      <c r="E34" s="173"/>
      <c r="F34" s="173"/>
      <c r="G34" s="173"/>
      <c r="H34" s="173"/>
      <c r="I34" s="173"/>
      <c r="J34" s="173"/>
      <c r="K34" s="173"/>
      <c r="L34" s="173"/>
      <c r="M34" s="173"/>
      <c r="N34" s="173"/>
      <c r="O34" s="173"/>
      <c r="P34" s="173"/>
    </row>
    <row r="35" spans="1:16">
      <c r="A35" s="173"/>
      <c r="B35" s="68">
        <v>2016</v>
      </c>
      <c r="C35" s="220">
        <v>5.6000000000000001E-2</v>
      </c>
      <c r="D35" s="171">
        <v>2.2999999999999998</v>
      </c>
      <c r="E35" s="173"/>
      <c r="F35" s="173"/>
      <c r="G35" s="173"/>
      <c r="H35" s="173"/>
      <c r="I35" s="173"/>
      <c r="J35" s="173"/>
      <c r="K35" s="173"/>
      <c r="L35" s="173"/>
      <c r="M35" s="173"/>
      <c r="N35" s="173"/>
      <c r="O35" s="173"/>
      <c r="P35" s="173"/>
    </row>
    <row r="36" spans="1:16">
      <c r="A36" s="173"/>
      <c r="B36" s="68">
        <v>2017</v>
      </c>
      <c r="C36" s="220">
        <v>1.2E-2</v>
      </c>
      <c r="D36" s="171">
        <v>1.1000000000000001</v>
      </c>
      <c r="E36" s="173"/>
      <c r="F36" s="173"/>
      <c r="G36" s="173"/>
      <c r="H36" s="173"/>
      <c r="I36" s="173"/>
      <c r="J36" s="173"/>
      <c r="K36" s="173"/>
      <c r="L36" s="173"/>
      <c r="M36" s="173"/>
      <c r="N36" s="173"/>
      <c r="O36" s="173"/>
      <c r="P36" s="173"/>
    </row>
    <row r="37" spans="1:16">
      <c r="A37" s="173"/>
      <c r="B37" s="69">
        <v>2018</v>
      </c>
      <c r="C37" s="220">
        <v>6.0999999999999999E-2</v>
      </c>
      <c r="D37" s="171">
        <v>3.3</v>
      </c>
      <c r="E37" s="173"/>
      <c r="F37" s="173"/>
      <c r="G37" s="173"/>
      <c r="H37" s="173"/>
      <c r="I37" s="173"/>
      <c r="J37" s="173"/>
      <c r="K37" s="173"/>
      <c r="L37" s="173"/>
      <c r="M37" s="173"/>
      <c r="N37" s="173"/>
      <c r="O37" s="173"/>
      <c r="P37" s="173"/>
    </row>
    <row r="38" spans="1:16">
      <c r="A38" s="173"/>
      <c r="B38" s="69">
        <v>2019</v>
      </c>
      <c r="C38" s="220">
        <v>1.2999999999999999E-2</v>
      </c>
      <c r="D38" s="171">
        <v>1.7</v>
      </c>
      <c r="E38" s="173"/>
      <c r="F38" s="173"/>
      <c r="G38" s="173"/>
      <c r="H38" s="173"/>
      <c r="I38" s="173"/>
      <c r="J38" s="173"/>
      <c r="K38" s="173"/>
      <c r="L38" s="173"/>
      <c r="M38" s="173"/>
      <c r="N38" s="173"/>
      <c r="O38" s="173"/>
      <c r="P38" s="173"/>
    </row>
    <row r="40" spans="1:16" ht="14.25" customHeight="1">
      <c r="A40" s="618" t="s">
        <v>450</v>
      </c>
      <c r="B40" s="618"/>
      <c r="C40" s="618"/>
      <c r="D40" s="618"/>
      <c r="E40" s="618"/>
      <c r="F40" s="618"/>
      <c r="G40" s="618"/>
      <c r="H40" s="618"/>
      <c r="I40" s="618"/>
      <c r="J40" s="173"/>
      <c r="K40" s="173"/>
      <c r="L40" s="173"/>
      <c r="M40" s="173"/>
      <c r="N40" s="173"/>
      <c r="O40" s="173"/>
      <c r="P40" s="173"/>
    </row>
    <row r="41" spans="1:16">
      <c r="A41" s="618" t="s">
        <v>81</v>
      </c>
      <c r="B41" s="618"/>
      <c r="C41" s="618"/>
      <c r="D41" s="618"/>
      <c r="E41" s="618"/>
      <c r="F41" s="618"/>
      <c r="G41" s="618"/>
      <c r="H41" s="618"/>
      <c r="I41" s="618"/>
      <c r="J41" s="173"/>
      <c r="K41" s="173"/>
      <c r="L41" s="173"/>
      <c r="M41" s="173"/>
      <c r="N41" s="173"/>
      <c r="O41" s="173"/>
      <c r="P41" s="173"/>
    </row>
    <row r="43" spans="1:16" s="76" customFormat="1">
      <c r="A43" s="619" t="s">
        <v>451</v>
      </c>
      <c r="B43" s="619"/>
      <c r="C43" s="619"/>
      <c r="D43" s="619"/>
      <c r="E43" s="619"/>
      <c r="F43" s="619"/>
      <c r="G43" s="619"/>
      <c r="H43" s="619"/>
      <c r="I43" s="619"/>
      <c r="K43" s="210"/>
      <c r="L43" s="210"/>
      <c r="M43" s="210"/>
      <c r="N43" s="210"/>
      <c r="O43" s="210"/>
      <c r="P43" s="210"/>
    </row>
    <row r="44" spans="1:16">
      <c r="A44" s="173"/>
      <c r="B44" s="173"/>
      <c r="C44" s="173"/>
      <c r="D44" s="173"/>
      <c r="E44" s="173"/>
      <c r="F44" s="173"/>
      <c r="G44" s="173"/>
      <c r="H44" s="173"/>
      <c r="I44" s="173"/>
      <c r="J44" s="173"/>
      <c r="K44" s="19"/>
      <c r="L44" s="19"/>
      <c r="M44" s="19"/>
      <c r="N44" s="19"/>
      <c r="O44" s="19"/>
      <c r="P44" s="19"/>
    </row>
    <row r="45" spans="1:16" ht="24">
      <c r="A45" s="173"/>
      <c r="B45" s="1"/>
      <c r="C45" s="74" t="s">
        <v>80</v>
      </c>
      <c r="D45" s="74" t="s">
        <v>46</v>
      </c>
      <c r="E45" s="173" t="s">
        <v>596</v>
      </c>
      <c r="F45" s="257"/>
      <c r="G45" s="257"/>
      <c r="H45" s="173"/>
      <c r="I45" s="173"/>
      <c r="J45" s="173"/>
      <c r="K45" s="19"/>
      <c r="L45" s="19"/>
      <c r="M45" s="19"/>
      <c r="N45" s="19"/>
      <c r="O45" s="19"/>
      <c r="P45" s="19"/>
    </row>
    <row r="46" spans="1:16">
      <c r="A46" s="173"/>
      <c r="B46" s="171" t="s">
        <v>296</v>
      </c>
      <c r="C46" s="220">
        <v>0.314</v>
      </c>
      <c r="D46" s="171">
        <v>14.2</v>
      </c>
      <c r="E46" s="154">
        <v>3.9E-2</v>
      </c>
      <c r="F46" s="201"/>
      <c r="G46" s="201"/>
      <c r="H46" s="173"/>
      <c r="I46" s="173"/>
      <c r="J46" s="173"/>
      <c r="K46" s="19"/>
      <c r="L46" s="19"/>
      <c r="M46" s="19"/>
      <c r="N46" s="19"/>
      <c r="O46" s="19"/>
      <c r="P46" s="19"/>
    </row>
    <row r="47" spans="1:16" s="173" customFormat="1">
      <c r="B47" s="171" t="s">
        <v>301</v>
      </c>
      <c r="C47" s="220">
        <v>0.151</v>
      </c>
      <c r="D47" s="171">
        <v>12.3</v>
      </c>
      <c r="E47" s="443">
        <v>3.9E-2</v>
      </c>
      <c r="F47" s="201"/>
      <c r="G47" s="201"/>
      <c r="K47" s="19"/>
      <c r="L47" s="19"/>
      <c r="M47" s="19"/>
      <c r="N47" s="19"/>
      <c r="O47" s="19"/>
      <c r="P47" s="19"/>
    </row>
    <row r="48" spans="1:16" s="173" customFormat="1">
      <c r="B48" s="171" t="s">
        <v>298</v>
      </c>
      <c r="C48" s="220">
        <v>0.14699999999999999</v>
      </c>
      <c r="D48" s="171">
        <v>11.4</v>
      </c>
      <c r="E48" s="443">
        <v>3.9E-2</v>
      </c>
      <c r="F48" s="201"/>
      <c r="G48" s="201"/>
      <c r="K48" s="19"/>
      <c r="L48" s="19"/>
      <c r="M48" s="19"/>
      <c r="N48" s="19"/>
      <c r="O48" s="19"/>
      <c r="P48" s="19"/>
    </row>
    <row r="49" spans="1:16" s="173" customFormat="1">
      <c r="B49" s="171" t="s">
        <v>290</v>
      </c>
      <c r="C49" s="220">
        <v>0.13200000000000001</v>
      </c>
      <c r="D49" s="171">
        <v>15.2</v>
      </c>
      <c r="E49" s="443">
        <v>3.9E-2</v>
      </c>
      <c r="F49" s="201"/>
      <c r="G49" s="201"/>
      <c r="K49" s="19"/>
      <c r="L49" s="19"/>
      <c r="M49" s="19"/>
      <c r="N49" s="19"/>
      <c r="O49" s="19"/>
      <c r="P49" s="19"/>
    </row>
    <row r="50" spans="1:16" s="173" customFormat="1">
      <c r="B50" s="171" t="s">
        <v>300</v>
      </c>
      <c r="C50" s="220">
        <v>0.104</v>
      </c>
      <c r="D50" s="171">
        <v>9.1999999999999993</v>
      </c>
      <c r="E50" s="443">
        <v>3.9E-2</v>
      </c>
      <c r="F50" s="201"/>
      <c r="G50" s="201"/>
      <c r="K50" s="19"/>
      <c r="L50" s="19"/>
      <c r="M50" s="19"/>
      <c r="N50" s="19"/>
      <c r="O50" s="19"/>
      <c r="P50" s="19"/>
    </row>
    <row r="51" spans="1:16" s="173" customFormat="1">
      <c r="B51" s="171" t="s">
        <v>305</v>
      </c>
      <c r="C51" s="220">
        <v>7.4999999999999997E-2</v>
      </c>
      <c r="D51" s="171">
        <v>7.4</v>
      </c>
      <c r="E51" s="443">
        <v>3.9E-2</v>
      </c>
      <c r="F51" s="201"/>
      <c r="G51" s="201"/>
      <c r="K51" s="19"/>
      <c r="L51" s="19"/>
      <c r="M51" s="19"/>
      <c r="N51" s="19"/>
      <c r="O51" s="19"/>
      <c r="P51" s="19"/>
    </row>
    <row r="52" spans="1:16" s="173" customFormat="1">
      <c r="B52" s="171" t="s">
        <v>299</v>
      </c>
      <c r="C52" s="220">
        <v>6.0999999999999999E-2</v>
      </c>
      <c r="D52" s="171">
        <v>5</v>
      </c>
      <c r="E52" s="443">
        <v>3.9E-2</v>
      </c>
      <c r="F52" s="201"/>
      <c r="G52" s="201"/>
      <c r="K52" s="19"/>
      <c r="L52" s="19"/>
      <c r="M52" s="19"/>
      <c r="N52" s="19"/>
      <c r="O52" s="19"/>
      <c r="P52" s="19"/>
    </row>
    <row r="53" spans="1:16" s="173" customFormat="1">
      <c r="B53" s="171" t="s">
        <v>302</v>
      </c>
      <c r="C53" s="220">
        <v>4.5999999999999999E-2</v>
      </c>
      <c r="D53" s="171">
        <v>5.7</v>
      </c>
      <c r="E53" s="443">
        <v>3.9E-2</v>
      </c>
      <c r="F53" s="201"/>
      <c r="G53" s="201"/>
      <c r="K53" s="19"/>
      <c r="L53" s="19"/>
      <c r="M53" s="19"/>
      <c r="N53" s="19"/>
      <c r="O53" s="19"/>
      <c r="P53" s="19"/>
    </row>
    <row r="54" spans="1:16" s="173" customFormat="1">
      <c r="B54" s="171" t="s">
        <v>288</v>
      </c>
      <c r="C54" s="220">
        <v>4.3999999999999997E-2</v>
      </c>
      <c r="D54" s="171">
        <v>6.7</v>
      </c>
      <c r="E54" s="443">
        <v>3.9E-2</v>
      </c>
      <c r="F54" s="201"/>
      <c r="G54" s="201"/>
      <c r="K54" s="19"/>
      <c r="L54" s="19"/>
      <c r="M54" s="19"/>
      <c r="N54" s="19"/>
      <c r="O54" s="19"/>
      <c r="P54" s="19"/>
    </row>
    <row r="55" spans="1:16" s="173" customFormat="1">
      <c r="B55" s="171" t="s">
        <v>294</v>
      </c>
      <c r="C55" s="220">
        <v>4.2000000000000003E-2</v>
      </c>
      <c r="D55" s="171">
        <v>7</v>
      </c>
      <c r="E55" s="443">
        <v>3.9E-2</v>
      </c>
      <c r="F55" s="201"/>
      <c r="G55" s="201"/>
      <c r="K55" s="19"/>
      <c r="L55" s="19"/>
      <c r="M55" s="19"/>
      <c r="N55" s="19"/>
      <c r="O55" s="19"/>
      <c r="P55" s="19"/>
    </row>
    <row r="56" spans="1:16" s="173" customFormat="1">
      <c r="B56" s="171" t="s">
        <v>295</v>
      </c>
      <c r="C56" s="220">
        <v>3.9E-2</v>
      </c>
      <c r="D56" s="171">
        <v>6.5</v>
      </c>
      <c r="E56" s="443">
        <v>3.9E-2</v>
      </c>
      <c r="F56" s="201"/>
      <c r="G56" s="201"/>
      <c r="K56" s="19"/>
      <c r="L56" s="19"/>
      <c r="M56" s="19"/>
      <c r="N56" s="19"/>
      <c r="O56" s="19"/>
      <c r="P56" s="19"/>
    </row>
    <row r="57" spans="1:16">
      <c r="A57" s="173"/>
      <c r="B57" s="171" t="s">
        <v>291</v>
      </c>
      <c r="C57" s="220">
        <v>3.5999999999999997E-2</v>
      </c>
      <c r="D57" s="171">
        <v>5</v>
      </c>
      <c r="E57" s="443">
        <v>3.9E-2</v>
      </c>
      <c r="F57" s="201"/>
      <c r="G57" s="201"/>
      <c r="H57" s="173"/>
      <c r="I57" s="173"/>
      <c r="J57" s="173"/>
      <c r="K57" s="19"/>
      <c r="L57" s="19"/>
      <c r="M57" s="19"/>
      <c r="N57" s="19"/>
      <c r="O57" s="19"/>
      <c r="P57" s="19"/>
    </row>
    <row r="58" spans="1:16">
      <c r="A58" s="173"/>
      <c r="B58" s="171" t="s">
        <v>297</v>
      </c>
      <c r="C58" s="220">
        <v>3.5000000000000003E-2</v>
      </c>
      <c r="D58" s="171">
        <v>5.2</v>
      </c>
      <c r="E58" s="443">
        <v>3.9E-2</v>
      </c>
      <c r="F58" s="201"/>
      <c r="G58" s="201"/>
      <c r="H58" s="173"/>
      <c r="I58" s="173"/>
      <c r="J58" s="173"/>
      <c r="K58" s="19"/>
      <c r="L58" s="19"/>
      <c r="M58" s="19"/>
      <c r="N58" s="19"/>
      <c r="O58" s="19"/>
      <c r="P58" s="19"/>
    </row>
    <row r="59" spans="1:16">
      <c r="A59" s="173"/>
      <c r="B59" s="171" t="s">
        <v>304</v>
      </c>
      <c r="C59" s="220">
        <v>3.5000000000000003E-2</v>
      </c>
      <c r="D59" s="171">
        <v>5.4</v>
      </c>
      <c r="E59" s="443">
        <v>3.9E-2</v>
      </c>
      <c r="F59" s="201"/>
      <c r="G59" s="201"/>
      <c r="H59" s="173"/>
      <c r="I59" s="173"/>
      <c r="J59" s="173"/>
      <c r="K59" s="19"/>
      <c r="L59" s="19"/>
      <c r="M59" s="19"/>
      <c r="N59" s="19"/>
      <c r="O59" s="19"/>
      <c r="P59" s="19"/>
    </row>
    <row r="60" spans="1:16">
      <c r="A60" s="173"/>
      <c r="B60" s="171" t="s">
        <v>310</v>
      </c>
      <c r="C60" s="220">
        <v>3.3000000000000002E-2</v>
      </c>
      <c r="D60" s="171">
        <v>6</v>
      </c>
      <c r="E60" s="443">
        <v>3.9E-2</v>
      </c>
      <c r="F60" s="201"/>
      <c r="G60" s="201"/>
      <c r="H60" s="173"/>
      <c r="I60" s="173"/>
      <c r="J60" s="173"/>
      <c r="K60" s="19"/>
      <c r="L60" s="19"/>
      <c r="M60" s="19"/>
      <c r="N60" s="19"/>
      <c r="O60" s="19"/>
      <c r="P60" s="19"/>
    </row>
    <row r="61" spans="1:16">
      <c r="A61" s="173"/>
      <c r="B61" s="171" t="s">
        <v>293</v>
      </c>
      <c r="C61" s="220">
        <v>3.1E-2</v>
      </c>
      <c r="D61" s="171">
        <v>3.2</v>
      </c>
      <c r="E61" s="443">
        <v>3.9E-2</v>
      </c>
      <c r="F61" s="201"/>
      <c r="G61" s="201"/>
      <c r="H61" s="173"/>
      <c r="I61" s="173"/>
      <c r="J61" s="173"/>
      <c r="K61" s="19"/>
      <c r="L61" s="19"/>
      <c r="M61" s="19"/>
      <c r="N61" s="19"/>
      <c r="O61" s="19"/>
      <c r="P61" s="19"/>
    </row>
    <row r="62" spans="1:16">
      <c r="A62" s="173"/>
      <c r="B62" s="171" t="s">
        <v>307</v>
      </c>
      <c r="C62" s="220">
        <v>2.3E-2</v>
      </c>
      <c r="D62" s="171">
        <v>4.8</v>
      </c>
      <c r="E62" s="443">
        <v>3.9E-2</v>
      </c>
      <c r="F62" s="201"/>
      <c r="G62" s="201"/>
      <c r="H62" s="173"/>
      <c r="I62" s="173"/>
      <c r="J62" s="173"/>
      <c r="K62" s="19"/>
      <c r="L62" s="19"/>
      <c r="M62" s="19"/>
      <c r="N62" s="19"/>
      <c r="O62" s="19"/>
      <c r="P62" s="19"/>
    </row>
    <row r="63" spans="1:16">
      <c r="A63" s="173"/>
      <c r="B63" s="171" t="s">
        <v>28</v>
      </c>
      <c r="C63" s="220">
        <v>1.4999999999999999E-2</v>
      </c>
      <c r="D63" s="171">
        <v>2.6</v>
      </c>
      <c r="E63" s="443">
        <v>3.9E-2</v>
      </c>
      <c r="F63" s="201"/>
      <c r="G63" s="201"/>
      <c r="H63" s="173"/>
      <c r="I63" s="173"/>
      <c r="J63" s="173"/>
      <c r="K63" s="19"/>
      <c r="L63" s="19"/>
      <c r="M63" s="19"/>
      <c r="N63" s="19"/>
      <c r="O63" s="19"/>
      <c r="P63" s="19"/>
    </row>
    <row r="64" spans="1:16">
      <c r="A64" s="173"/>
      <c r="B64" s="171" t="s">
        <v>292</v>
      </c>
      <c r="C64" s="220">
        <v>1.4999999999999999E-2</v>
      </c>
      <c r="D64" s="171">
        <v>2.2999999999999998</v>
      </c>
      <c r="E64" s="443">
        <v>3.9E-2</v>
      </c>
      <c r="F64" s="201"/>
      <c r="G64" s="201"/>
      <c r="H64" s="173"/>
      <c r="I64" s="173"/>
      <c r="J64" s="173"/>
      <c r="K64" s="19"/>
      <c r="L64" s="19"/>
      <c r="M64" s="19"/>
      <c r="N64" s="19"/>
      <c r="O64" s="19"/>
      <c r="P64" s="19"/>
    </row>
    <row r="65" spans="1:16">
      <c r="A65" s="173"/>
      <c r="B65" s="171" t="s">
        <v>308</v>
      </c>
      <c r="C65" s="220">
        <v>1.0999999999999999E-2</v>
      </c>
      <c r="D65" s="171">
        <v>1.3</v>
      </c>
      <c r="E65" s="443">
        <v>3.9E-2</v>
      </c>
      <c r="F65" s="201"/>
      <c r="G65" s="201"/>
      <c r="H65" s="173"/>
      <c r="I65" s="173"/>
      <c r="J65" s="173"/>
      <c r="K65" s="19"/>
      <c r="L65" s="19"/>
      <c r="M65" s="19"/>
      <c r="N65" s="19"/>
      <c r="O65" s="19"/>
      <c r="P65" s="19"/>
    </row>
    <row r="66" spans="1:16">
      <c r="A66" s="173"/>
      <c r="B66" s="171" t="s">
        <v>309</v>
      </c>
      <c r="C66" s="220">
        <v>5.0000000000000001E-3</v>
      </c>
      <c r="D66" s="171">
        <v>0.8</v>
      </c>
      <c r="E66" s="443">
        <v>3.9E-2</v>
      </c>
      <c r="F66" s="201"/>
      <c r="G66" s="201"/>
      <c r="H66" s="173"/>
      <c r="I66" s="173"/>
      <c r="J66" s="173"/>
      <c r="K66" s="19"/>
      <c r="L66" s="19"/>
      <c r="M66" s="19"/>
      <c r="N66" s="19"/>
      <c r="O66" s="19"/>
      <c r="P66" s="19"/>
    </row>
    <row r="67" spans="1:16">
      <c r="A67" s="173"/>
      <c r="B67" s="171" t="s">
        <v>289</v>
      </c>
      <c r="C67" s="220">
        <v>0</v>
      </c>
      <c r="D67" s="171">
        <v>7</v>
      </c>
      <c r="E67" s="443">
        <v>3.9E-2</v>
      </c>
      <c r="F67" s="201"/>
      <c r="G67" s="201"/>
      <c r="H67" s="173"/>
      <c r="I67" s="173"/>
      <c r="J67" s="173"/>
      <c r="K67" s="19"/>
      <c r="L67" s="19"/>
      <c r="M67" s="19"/>
      <c r="N67" s="19"/>
      <c r="O67" s="19"/>
      <c r="P67" s="19"/>
    </row>
    <row r="68" spans="1:16">
      <c r="A68" s="173"/>
      <c r="B68" s="171" t="s">
        <v>303</v>
      </c>
      <c r="C68" s="220">
        <v>0</v>
      </c>
      <c r="D68" s="171">
        <v>9.5</v>
      </c>
      <c r="E68" s="443">
        <v>3.9E-2</v>
      </c>
      <c r="F68" s="201"/>
      <c r="G68" s="201"/>
      <c r="H68" s="173"/>
      <c r="I68" s="173"/>
      <c r="J68" s="173"/>
      <c r="K68" s="19"/>
      <c r="L68" s="19"/>
      <c r="M68" s="19"/>
      <c r="N68" s="19"/>
      <c r="O68" s="19"/>
      <c r="P68" s="19"/>
    </row>
    <row r="69" spans="1:16">
      <c r="A69" s="173"/>
      <c r="B69" s="171" t="s">
        <v>306</v>
      </c>
      <c r="C69" s="220">
        <v>0</v>
      </c>
      <c r="D69" s="171">
        <v>6.1</v>
      </c>
      <c r="E69" s="443">
        <v>3.9E-2</v>
      </c>
      <c r="F69" s="201"/>
      <c r="G69" s="201"/>
      <c r="H69" s="173"/>
      <c r="I69" s="173"/>
      <c r="J69" s="173"/>
      <c r="K69" s="19"/>
      <c r="L69" s="19"/>
      <c r="M69" s="19"/>
      <c r="N69" s="19"/>
      <c r="O69" s="19"/>
      <c r="P69" s="19"/>
    </row>
    <row r="70" spans="1:16">
      <c r="A70" s="173"/>
      <c r="B70" s="171" t="s">
        <v>311</v>
      </c>
      <c r="C70" s="220">
        <v>0</v>
      </c>
      <c r="D70" s="171">
        <v>5.2</v>
      </c>
      <c r="E70" s="443">
        <v>3.9E-2</v>
      </c>
      <c r="F70" s="201"/>
      <c r="G70" s="201"/>
      <c r="H70" s="173"/>
      <c r="I70" s="173"/>
      <c r="J70" s="173"/>
      <c r="K70" s="19"/>
      <c r="L70" s="19"/>
      <c r="M70" s="19"/>
      <c r="N70" s="19"/>
      <c r="O70" s="19"/>
      <c r="P70" s="19"/>
    </row>
    <row r="71" spans="1:16">
      <c r="A71" s="173"/>
      <c r="B71" s="171" t="s">
        <v>312</v>
      </c>
      <c r="C71" s="220">
        <v>0</v>
      </c>
      <c r="D71" s="171">
        <v>10.4</v>
      </c>
      <c r="E71" s="443">
        <v>3.9E-2</v>
      </c>
      <c r="F71" s="201"/>
      <c r="G71" s="201"/>
      <c r="H71" s="173"/>
      <c r="I71" s="173"/>
      <c r="J71" s="173"/>
      <c r="K71" s="19"/>
      <c r="L71" s="19"/>
      <c r="M71" s="19"/>
      <c r="N71" s="19"/>
      <c r="O71" s="19"/>
      <c r="P71" s="19"/>
    </row>
    <row r="72" spans="1:16">
      <c r="A72" s="173"/>
      <c r="B72" s="173"/>
      <c r="C72" s="173"/>
      <c r="D72" s="173"/>
      <c r="E72" s="173"/>
      <c r="F72" s="173"/>
      <c r="G72" s="173"/>
      <c r="H72" s="173"/>
      <c r="I72" s="173"/>
      <c r="J72" s="173"/>
      <c r="K72" s="19"/>
      <c r="L72" s="19"/>
      <c r="M72" s="19"/>
      <c r="N72" s="19"/>
      <c r="O72" s="19"/>
      <c r="P72" s="19"/>
    </row>
    <row r="74" spans="1:16" ht="14.25" customHeight="1">
      <c r="J74" s="173"/>
      <c r="K74" s="173"/>
      <c r="L74" s="173"/>
      <c r="M74" s="173"/>
      <c r="N74" s="173"/>
      <c r="O74" s="173"/>
      <c r="P74" s="173"/>
    </row>
    <row r="76" spans="1:16">
      <c r="A76" s="6"/>
      <c r="B76" s="6"/>
      <c r="C76" s="6"/>
      <c r="D76" s="6"/>
      <c r="E76" s="6"/>
      <c r="F76" s="6"/>
      <c r="G76" s="6"/>
      <c r="H76" s="6"/>
      <c r="I76" s="6"/>
    </row>
    <row r="117" spans="1:9">
      <c r="A117" s="618" t="s">
        <v>452</v>
      </c>
      <c r="B117" s="618"/>
      <c r="C117" s="618"/>
      <c r="D117" s="618"/>
      <c r="E117" s="618"/>
      <c r="F117" s="618"/>
      <c r="G117" s="618"/>
      <c r="H117" s="618"/>
      <c r="I117" s="618"/>
    </row>
    <row r="118" spans="1:9">
      <c r="A118" s="618" t="s">
        <v>81</v>
      </c>
      <c r="B118" s="618"/>
      <c r="C118" s="618"/>
      <c r="D118" s="618"/>
      <c r="E118" s="618"/>
      <c r="F118" s="618"/>
      <c r="G118" s="618"/>
      <c r="H118" s="618"/>
      <c r="I118" s="618"/>
    </row>
  </sheetData>
  <sortState ref="B46:D71">
    <sortCondition descending="1" ref="C46:C71"/>
  </sortState>
  <mergeCells count="9">
    <mergeCell ref="A41:I41"/>
    <mergeCell ref="A43:I43"/>
    <mergeCell ref="A117:I117"/>
    <mergeCell ref="A118:I118"/>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zoomScale="80" zoomScaleNormal="80" workbookViewId="0">
      <selection activeCell="M12" sqref="M12"/>
    </sheetView>
  </sheetViews>
  <sheetFormatPr defaultRowHeight="14.5"/>
  <cols>
    <col min="1" max="1" width="10" customWidth="1"/>
    <col min="2" max="2" width="14.26953125" customWidth="1"/>
    <col min="3" max="3" width="10.26953125" bestFit="1" customWidth="1"/>
    <col min="4" max="4" width="9.54296875" bestFit="1" customWidth="1"/>
    <col min="5" max="5" width="11.54296875" customWidth="1"/>
    <col min="6" max="6" width="11.453125" customWidth="1"/>
    <col min="7" max="7" width="9.453125" customWidth="1"/>
    <col min="8" max="8" width="9.1796875" bestFit="1" customWidth="1"/>
    <col min="9" max="10" width="9.26953125" bestFit="1" customWidth="1"/>
    <col min="11" max="11" width="11.1796875" bestFit="1" customWidth="1"/>
  </cols>
  <sheetData>
    <row r="1" spans="1:11" s="149" customFormat="1">
      <c r="A1" s="149" t="s">
        <v>82</v>
      </c>
    </row>
    <row r="3" spans="1:11" ht="24">
      <c r="A3" s="173"/>
      <c r="B3" s="336"/>
      <c r="C3" s="320" t="s">
        <v>83</v>
      </c>
      <c r="D3" s="320" t="s">
        <v>84</v>
      </c>
      <c r="E3" s="320" t="s">
        <v>85</v>
      </c>
      <c r="F3" s="320" t="s">
        <v>86</v>
      </c>
      <c r="G3" s="320" t="s">
        <v>87</v>
      </c>
      <c r="H3" s="320" t="s">
        <v>88</v>
      </c>
      <c r="I3" s="320" t="s">
        <v>89</v>
      </c>
      <c r="J3" s="320" t="s">
        <v>90</v>
      </c>
      <c r="K3" s="320" t="s">
        <v>91</v>
      </c>
    </row>
    <row r="4" spans="1:11">
      <c r="A4" s="55"/>
      <c r="B4" s="300" t="s">
        <v>35</v>
      </c>
      <c r="C4" s="176">
        <v>1312</v>
      </c>
      <c r="D4" s="176">
        <v>789</v>
      </c>
      <c r="E4" s="176">
        <v>1511</v>
      </c>
      <c r="F4" s="176">
        <v>1177</v>
      </c>
      <c r="G4" s="176">
        <v>1078</v>
      </c>
      <c r="H4" s="176">
        <v>848</v>
      </c>
      <c r="I4" s="176">
        <v>1049</v>
      </c>
      <c r="J4" s="176">
        <v>7763</v>
      </c>
      <c r="K4" s="176">
        <v>93158</v>
      </c>
    </row>
    <row r="5" spans="1:11">
      <c r="A5" s="55"/>
      <c r="B5" s="300" t="s">
        <v>23</v>
      </c>
      <c r="C5" s="176">
        <v>1671</v>
      </c>
      <c r="D5" s="176">
        <v>870</v>
      </c>
      <c r="E5" s="176">
        <v>1699</v>
      </c>
      <c r="F5" s="176">
        <v>1059</v>
      </c>
      <c r="G5" s="176">
        <v>1125</v>
      </c>
      <c r="H5" s="176">
        <v>1025</v>
      </c>
      <c r="I5" s="176">
        <v>1304</v>
      </c>
      <c r="J5" s="176">
        <v>8754</v>
      </c>
      <c r="K5" s="78">
        <v>105042</v>
      </c>
    </row>
    <row r="6" spans="1:11">
      <c r="A6" s="55"/>
      <c r="B6" s="300" t="s">
        <v>22</v>
      </c>
      <c r="C6" s="176">
        <v>1397</v>
      </c>
      <c r="D6" s="176">
        <v>749</v>
      </c>
      <c r="E6" s="176">
        <v>1527</v>
      </c>
      <c r="F6" s="176">
        <v>1249</v>
      </c>
      <c r="G6" s="176">
        <v>1078</v>
      </c>
      <c r="H6" s="176">
        <v>866</v>
      </c>
      <c r="I6" s="176">
        <v>1093</v>
      </c>
      <c r="J6" s="176">
        <v>7958</v>
      </c>
      <c r="K6" s="78">
        <v>95493</v>
      </c>
    </row>
    <row r="7" spans="1:11">
      <c r="A7" s="55"/>
      <c r="B7" s="300" t="s">
        <v>32</v>
      </c>
      <c r="C7" s="176">
        <v>1132</v>
      </c>
      <c r="D7" s="176">
        <v>789</v>
      </c>
      <c r="E7" s="176">
        <v>1386</v>
      </c>
      <c r="F7" s="176">
        <v>1192</v>
      </c>
      <c r="G7" s="176">
        <v>1078</v>
      </c>
      <c r="H7" s="176">
        <v>775</v>
      </c>
      <c r="I7" s="176">
        <v>941</v>
      </c>
      <c r="J7" s="176">
        <v>7292</v>
      </c>
      <c r="K7" s="78">
        <v>87509</v>
      </c>
    </row>
    <row r="8" spans="1:11">
      <c r="A8" s="55"/>
      <c r="B8" s="300" t="s">
        <v>31</v>
      </c>
      <c r="C8" s="176">
        <v>1127</v>
      </c>
      <c r="D8" s="176">
        <v>939</v>
      </c>
      <c r="E8" s="176">
        <v>1437</v>
      </c>
      <c r="F8" s="176">
        <v>1223</v>
      </c>
      <c r="G8" s="176">
        <v>1078</v>
      </c>
      <c r="H8" s="176">
        <v>833</v>
      </c>
      <c r="I8" s="176">
        <v>1026</v>
      </c>
      <c r="J8" s="176">
        <v>7662</v>
      </c>
      <c r="K8" s="78">
        <v>91949</v>
      </c>
    </row>
    <row r="9" spans="1:11">
      <c r="A9" s="55"/>
      <c r="B9" s="300" t="s">
        <v>38</v>
      </c>
      <c r="C9" s="176">
        <v>1155</v>
      </c>
      <c r="D9" s="176">
        <v>701</v>
      </c>
      <c r="E9" s="176">
        <v>1427</v>
      </c>
      <c r="F9" s="176">
        <v>1222</v>
      </c>
      <c r="G9" s="176">
        <v>1125</v>
      </c>
      <c r="H9" s="176">
        <v>749</v>
      </c>
      <c r="I9" s="176">
        <v>948</v>
      </c>
      <c r="J9" s="176">
        <v>7327</v>
      </c>
      <c r="K9" s="78">
        <v>87920</v>
      </c>
    </row>
    <row r="10" spans="1:11">
      <c r="A10" s="55"/>
      <c r="B10" s="300" t="s">
        <v>33</v>
      </c>
      <c r="C10" s="176">
        <v>1228</v>
      </c>
      <c r="D10" s="176">
        <v>982</v>
      </c>
      <c r="E10" s="176">
        <v>1453</v>
      </c>
      <c r="F10" s="176">
        <v>936</v>
      </c>
      <c r="G10" s="176">
        <v>1125</v>
      </c>
      <c r="H10" s="176">
        <v>891</v>
      </c>
      <c r="I10" s="176">
        <v>1019</v>
      </c>
      <c r="J10" s="176">
        <v>7633</v>
      </c>
      <c r="K10" s="78">
        <v>91592</v>
      </c>
    </row>
    <row r="11" spans="1:11">
      <c r="A11" s="55"/>
      <c r="B11" s="300" t="s">
        <v>26</v>
      </c>
      <c r="C11" s="176">
        <v>1240</v>
      </c>
      <c r="D11" s="176">
        <v>731</v>
      </c>
      <c r="E11" s="176">
        <v>1444</v>
      </c>
      <c r="F11" s="176">
        <v>1321</v>
      </c>
      <c r="G11" s="176">
        <v>1078</v>
      </c>
      <c r="H11" s="176">
        <v>795</v>
      </c>
      <c r="I11" s="176">
        <v>1017</v>
      </c>
      <c r="J11" s="176">
        <v>7627</v>
      </c>
      <c r="K11" s="78">
        <v>91520</v>
      </c>
    </row>
    <row r="12" spans="1:11">
      <c r="A12" s="55"/>
      <c r="B12" s="300" t="s">
        <v>36</v>
      </c>
      <c r="C12" s="176">
        <v>1614</v>
      </c>
      <c r="D12" s="176">
        <v>802</v>
      </c>
      <c r="E12" s="176">
        <v>1635</v>
      </c>
      <c r="F12" s="176">
        <v>653</v>
      </c>
      <c r="G12" s="176">
        <v>1125</v>
      </c>
      <c r="H12" s="176">
        <v>975</v>
      </c>
      <c r="I12" s="176">
        <v>1075</v>
      </c>
      <c r="J12" s="176">
        <v>7878</v>
      </c>
      <c r="K12" s="78">
        <v>94533</v>
      </c>
    </row>
    <row r="13" spans="1:11" s="328" customFormat="1">
      <c r="A13" s="56"/>
      <c r="B13" s="56" t="s">
        <v>18</v>
      </c>
      <c r="C13" s="182">
        <v>1634</v>
      </c>
      <c r="D13" s="182">
        <v>969</v>
      </c>
      <c r="E13" s="182">
        <v>1678</v>
      </c>
      <c r="F13" s="182">
        <v>1348</v>
      </c>
      <c r="G13" s="182">
        <v>1136</v>
      </c>
      <c r="H13" s="182">
        <v>1050</v>
      </c>
      <c r="I13" s="182">
        <v>1474</v>
      </c>
      <c r="J13" s="182">
        <v>9288</v>
      </c>
      <c r="K13" s="200">
        <v>111459</v>
      </c>
    </row>
    <row r="14" spans="1:11">
      <c r="A14" s="55"/>
      <c r="B14" s="300" t="s">
        <v>29</v>
      </c>
      <c r="C14" s="176">
        <v>1329</v>
      </c>
      <c r="D14" s="176">
        <v>797</v>
      </c>
      <c r="E14" s="176">
        <v>1516</v>
      </c>
      <c r="F14" s="176">
        <v>1155</v>
      </c>
      <c r="G14" s="176">
        <v>1125</v>
      </c>
      <c r="H14" s="176">
        <v>858</v>
      </c>
      <c r="I14" s="176">
        <v>1068</v>
      </c>
      <c r="J14" s="176">
        <v>7848</v>
      </c>
      <c r="K14" s="78">
        <v>94171</v>
      </c>
    </row>
    <row r="15" spans="1:11">
      <c r="A15" s="55"/>
      <c r="B15" s="300" t="s">
        <v>25</v>
      </c>
      <c r="C15" s="176">
        <v>1598</v>
      </c>
      <c r="D15" s="176">
        <v>764</v>
      </c>
      <c r="E15" s="176">
        <v>1659</v>
      </c>
      <c r="F15" s="176">
        <v>1167</v>
      </c>
      <c r="G15" s="176">
        <v>1125</v>
      </c>
      <c r="H15" s="176">
        <v>953</v>
      </c>
      <c r="I15" s="176">
        <v>1229</v>
      </c>
      <c r="J15" s="176">
        <v>8494</v>
      </c>
      <c r="K15" s="78">
        <v>101927</v>
      </c>
    </row>
    <row r="16" spans="1:11">
      <c r="A16" s="55"/>
      <c r="B16" s="300" t="s">
        <v>24</v>
      </c>
      <c r="C16" s="176">
        <v>1414</v>
      </c>
      <c r="D16" s="176">
        <v>822</v>
      </c>
      <c r="E16" s="176">
        <v>1579</v>
      </c>
      <c r="F16" s="176">
        <v>1232</v>
      </c>
      <c r="G16" s="176">
        <v>1078</v>
      </c>
      <c r="H16" s="176">
        <v>902</v>
      </c>
      <c r="I16" s="176">
        <v>1142</v>
      </c>
      <c r="J16" s="176">
        <v>8170</v>
      </c>
      <c r="K16" s="78">
        <v>98043</v>
      </c>
    </row>
    <row r="17" spans="1:11">
      <c r="A17" s="55"/>
      <c r="B17" s="300" t="s">
        <v>19</v>
      </c>
      <c r="C17" s="176">
        <v>1560</v>
      </c>
      <c r="D17" s="176">
        <v>870</v>
      </c>
      <c r="E17" s="176">
        <v>1634</v>
      </c>
      <c r="F17" s="176">
        <v>1226</v>
      </c>
      <c r="G17" s="176">
        <v>1125</v>
      </c>
      <c r="H17" s="176">
        <v>980</v>
      </c>
      <c r="I17" s="176">
        <v>1282</v>
      </c>
      <c r="J17" s="176">
        <v>8677</v>
      </c>
      <c r="K17" s="78">
        <v>104121</v>
      </c>
    </row>
    <row r="18" spans="1:11">
      <c r="A18" s="55"/>
      <c r="B18" s="300" t="s">
        <v>30</v>
      </c>
      <c r="C18" s="176">
        <v>1510</v>
      </c>
      <c r="D18" s="176">
        <v>802</v>
      </c>
      <c r="E18" s="176">
        <v>1633</v>
      </c>
      <c r="F18" s="176">
        <v>1276</v>
      </c>
      <c r="G18" s="176">
        <v>1078</v>
      </c>
      <c r="H18" s="176">
        <v>933</v>
      </c>
      <c r="I18" s="176">
        <v>1216</v>
      </c>
      <c r="J18" s="176">
        <v>8447</v>
      </c>
      <c r="K18" s="78">
        <v>101370</v>
      </c>
    </row>
    <row r="19" spans="1:11">
      <c r="A19" s="41"/>
      <c r="B19" s="583" t="s">
        <v>37</v>
      </c>
      <c r="C19" s="176">
        <v>1468</v>
      </c>
      <c r="D19" s="176">
        <v>807</v>
      </c>
      <c r="E19" s="176">
        <v>1588</v>
      </c>
      <c r="F19" s="176">
        <v>1088</v>
      </c>
      <c r="G19" s="176">
        <v>1125</v>
      </c>
      <c r="H19" s="176">
        <v>918</v>
      </c>
      <c r="I19" s="176">
        <v>1132</v>
      </c>
      <c r="J19" s="176">
        <v>8124</v>
      </c>
      <c r="K19" s="78">
        <v>97494</v>
      </c>
    </row>
    <row r="20" spans="1:11">
      <c r="A20" s="55"/>
      <c r="B20" s="300" t="s">
        <v>34</v>
      </c>
      <c r="C20" s="176">
        <v>1127</v>
      </c>
      <c r="D20" s="176">
        <v>893</v>
      </c>
      <c r="E20" s="176">
        <v>1384</v>
      </c>
      <c r="F20" s="176">
        <v>1315</v>
      </c>
      <c r="G20" s="176">
        <v>1125</v>
      </c>
      <c r="H20" s="176">
        <v>815</v>
      </c>
      <c r="I20" s="176">
        <v>1032</v>
      </c>
      <c r="J20" s="176">
        <v>7691</v>
      </c>
      <c r="K20" s="78">
        <v>92286</v>
      </c>
    </row>
    <row r="21" spans="1:11">
      <c r="A21" s="55"/>
      <c r="B21" s="300" t="s">
        <v>20</v>
      </c>
      <c r="C21" s="176">
        <v>1736</v>
      </c>
      <c r="D21" s="176">
        <v>863</v>
      </c>
      <c r="E21" s="176">
        <v>1734</v>
      </c>
      <c r="F21" s="176">
        <v>1241</v>
      </c>
      <c r="G21" s="176">
        <v>1125</v>
      </c>
      <c r="H21" s="176">
        <v>1048</v>
      </c>
      <c r="I21" s="176">
        <v>1441</v>
      </c>
      <c r="J21" s="176">
        <v>9187</v>
      </c>
      <c r="K21" s="78">
        <v>110247</v>
      </c>
    </row>
    <row r="22" spans="1:11">
      <c r="A22" s="55"/>
      <c r="B22" s="300" t="s">
        <v>21</v>
      </c>
      <c r="C22" s="176">
        <v>1385</v>
      </c>
      <c r="D22" s="176">
        <v>906</v>
      </c>
      <c r="E22" s="176">
        <v>1539</v>
      </c>
      <c r="F22" s="176">
        <v>1320</v>
      </c>
      <c r="G22" s="176">
        <v>1125</v>
      </c>
      <c r="H22" s="176">
        <v>924</v>
      </c>
      <c r="I22" s="176">
        <v>1203</v>
      </c>
      <c r="J22" s="176">
        <v>8401</v>
      </c>
      <c r="K22" s="78">
        <v>100814</v>
      </c>
    </row>
    <row r="23" spans="1:11">
      <c r="A23" s="55"/>
      <c r="B23" s="300" t="s">
        <v>28</v>
      </c>
      <c r="C23" s="176">
        <v>1350</v>
      </c>
      <c r="D23" s="176">
        <v>764</v>
      </c>
      <c r="E23" s="176">
        <v>1519</v>
      </c>
      <c r="F23" s="176">
        <v>1090</v>
      </c>
      <c r="G23" s="176">
        <v>1125</v>
      </c>
      <c r="H23" s="176">
        <v>853</v>
      </c>
      <c r="I23" s="176">
        <v>1044</v>
      </c>
      <c r="J23" s="176">
        <v>7745</v>
      </c>
      <c r="K23" s="78">
        <v>92937</v>
      </c>
    </row>
    <row r="24" spans="1:11">
      <c r="A24" s="55"/>
      <c r="B24" s="300" t="s">
        <v>27</v>
      </c>
      <c r="C24" s="176">
        <v>1228</v>
      </c>
      <c r="D24" s="176">
        <v>896</v>
      </c>
      <c r="E24" s="176">
        <v>1447</v>
      </c>
      <c r="F24" s="176">
        <v>1278</v>
      </c>
      <c r="G24" s="176">
        <v>1125</v>
      </c>
      <c r="H24" s="176">
        <v>857</v>
      </c>
      <c r="I24" s="176">
        <v>1083</v>
      </c>
      <c r="J24" s="176">
        <v>7913</v>
      </c>
      <c r="K24" s="78">
        <v>94960</v>
      </c>
    </row>
    <row r="25" spans="1:11" s="328" customFormat="1">
      <c r="A25" s="56"/>
      <c r="B25" s="56" t="s">
        <v>18</v>
      </c>
      <c r="C25" s="182">
        <v>1634</v>
      </c>
      <c r="D25" s="182">
        <v>969</v>
      </c>
      <c r="E25" s="182">
        <v>1678</v>
      </c>
      <c r="F25" s="182">
        <v>1348</v>
      </c>
      <c r="G25" s="182">
        <v>1136</v>
      </c>
      <c r="H25" s="182">
        <v>1050</v>
      </c>
      <c r="I25" s="182">
        <v>1474</v>
      </c>
      <c r="J25" s="182">
        <v>9288</v>
      </c>
      <c r="K25" s="200">
        <v>111459</v>
      </c>
    </row>
    <row r="26" spans="1:11">
      <c r="A26" s="626" t="s">
        <v>453</v>
      </c>
      <c r="B26" s="626"/>
      <c r="C26" s="626"/>
      <c r="D26" s="626"/>
      <c r="E26" s="626"/>
      <c r="F26" s="626"/>
      <c r="G26" s="626"/>
      <c r="H26" s="626"/>
      <c r="I26" s="626"/>
      <c r="J26" s="173"/>
      <c r="K26" s="173"/>
    </row>
    <row r="27" spans="1:11" ht="15" customHeight="1">
      <c r="A27" s="627" t="s">
        <v>518</v>
      </c>
      <c r="B27" s="627"/>
      <c r="C27" s="627"/>
      <c r="D27" s="627"/>
      <c r="E27" s="627"/>
      <c r="F27" s="627"/>
      <c r="G27" s="627"/>
      <c r="H27" s="627"/>
      <c r="I27" s="627"/>
      <c r="J27" s="173"/>
      <c r="K27" s="173"/>
    </row>
    <row r="29" spans="1:11" s="76" customFormat="1">
      <c r="A29" s="149" t="s">
        <v>327</v>
      </c>
    </row>
    <row r="31" spans="1:11">
      <c r="A31" s="173"/>
      <c r="B31" s="173" t="s">
        <v>70</v>
      </c>
      <c r="C31" s="173" t="s">
        <v>92</v>
      </c>
      <c r="D31" s="173" t="s">
        <v>70</v>
      </c>
      <c r="E31" s="173"/>
      <c r="F31" s="173"/>
      <c r="G31" s="173"/>
      <c r="H31" s="173"/>
      <c r="I31" s="173"/>
      <c r="J31" s="173"/>
      <c r="K31" s="173"/>
    </row>
    <row r="32" spans="1:11">
      <c r="A32" s="153" t="s">
        <v>93</v>
      </c>
      <c r="B32" s="55" t="s">
        <v>32</v>
      </c>
      <c r="C32" s="78">
        <v>87509</v>
      </c>
      <c r="E32" s="173"/>
      <c r="F32" s="173"/>
      <c r="G32" s="173"/>
      <c r="H32" s="173"/>
      <c r="I32" s="173"/>
      <c r="J32" s="173"/>
      <c r="K32" s="173"/>
    </row>
    <row r="33" spans="2:3">
      <c r="B33" s="55" t="s">
        <v>38</v>
      </c>
      <c r="C33" s="78">
        <v>87920</v>
      </c>
    </row>
    <row r="34" spans="2:3">
      <c r="B34" s="55" t="s">
        <v>26</v>
      </c>
      <c r="C34" s="78">
        <v>91520</v>
      </c>
    </row>
    <row r="35" spans="2:3">
      <c r="B35" s="55" t="s">
        <v>33</v>
      </c>
      <c r="C35" s="78">
        <v>91592</v>
      </c>
    </row>
    <row r="36" spans="2:3">
      <c r="B36" s="55" t="s">
        <v>31</v>
      </c>
      <c r="C36" s="78">
        <v>91949</v>
      </c>
    </row>
    <row r="37" spans="2:3">
      <c r="B37" s="55" t="s">
        <v>34</v>
      </c>
      <c r="C37" s="78">
        <v>92286</v>
      </c>
    </row>
    <row r="38" spans="2:3">
      <c r="B38" s="55" t="s">
        <v>28</v>
      </c>
      <c r="C38" s="78">
        <v>92937</v>
      </c>
    </row>
    <row r="39" spans="2:3">
      <c r="B39" s="55" t="s">
        <v>35</v>
      </c>
      <c r="C39" s="176">
        <v>93158</v>
      </c>
    </row>
    <row r="40" spans="2:3">
      <c r="B40" s="55" t="s">
        <v>29</v>
      </c>
      <c r="C40" s="78">
        <v>94171</v>
      </c>
    </row>
    <row r="41" spans="2:3">
      <c r="B41" s="55" t="s">
        <v>36</v>
      </c>
      <c r="C41" s="78">
        <v>94533</v>
      </c>
    </row>
    <row r="42" spans="2:3">
      <c r="B42" s="55" t="s">
        <v>27</v>
      </c>
      <c r="C42" s="78">
        <v>94960</v>
      </c>
    </row>
    <row r="43" spans="2:3">
      <c r="B43" s="55" t="s">
        <v>22</v>
      </c>
      <c r="C43" s="78">
        <v>95493</v>
      </c>
    </row>
    <row r="44" spans="2:3">
      <c r="B44" s="20" t="s">
        <v>37</v>
      </c>
      <c r="C44" s="78">
        <v>97494</v>
      </c>
    </row>
    <row r="45" spans="2:3">
      <c r="B45" s="55" t="s">
        <v>24</v>
      </c>
      <c r="C45" s="78">
        <v>98043</v>
      </c>
    </row>
    <row r="46" spans="2:3">
      <c r="B46" s="55" t="s">
        <v>21</v>
      </c>
      <c r="C46" s="78">
        <v>100814</v>
      </c>
    </row>
    <row r="47" spans="2:3">
      <c r="B47" s="55" t="s">
        <v>30</v>
      </c>
      <c r="C47" s="78">
        <v>101370</v>
      </c>
    </row>
    <row r="48" spans="2:3">
      <c r="B48" s="55" t="s">
        <v>25</v>
      </c>
      <c r="C48" s="78">
        <v>101927</v>
      </c>
    </row>
    <row r="49" spans="1:4">
      <c r="A49" s="173"/>
      <c r="B49" s="55" t="s">
        <v>19</v>
      </c>
      <c r="C49" s="78">
        <v>104121</v>
      </c>
    </row>
    <row r="50" spans="1:4">
      <c r="A50" s="173"/>
      <c r="B50" s="55" t="s">
        <v>23</v>
      </c>
      <c r="C50" s="78">
        <v>105042</v>
      </c>
    </row>
    <row r="51" spans="1:4">
      <c r="A51" s="173"/>
      <c r="B51" s="55" t="s">
        <v>20</v>
      </c>
      <c r="C51" s="78">
        <v>110247</v>
      </c>
    </row>
    <row r="52" spans="1:4">
      <c r="A52" s="153" t="s">
        <v>94</v>
      </c>
      <c r="B52" s="56" t="s">
        <v>18</v>
      </c>
      <c r="D52" s="78">
        <v>111459</v>
      </c>
    </row>
    <row r="54" spans="1:4">
      <c r="A54" s="173" t="s">
        <v>95</v>
      </c>
      <c r="B54" s="173"/>
      <c r="C54" s="173"/>
      <c r="D54" s="173"/>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zoomScale="80" zoomScaleNormal="80" workbookViewId="0">
      <selection activeCell="J20" sqref="J20"/>
    </sheetView>
  </sheetViews>
  <sheetFormatPr defaultRowHeight="14.5"/>
  <cols>
    <col min="2" max="2" width="13.453125" bestFit="1" customWidth="1"/>
    <col min="3" max="3" width="12.54296875" customWidth="1"/>
    <col min="4" max="4" width="10.26953125" bestFit="1" customWidth="1"/>
    <col min="5" max="5" width="11.453125" customWidth="1"/>
    <col min="6" max="6" width="10.26953125" bestFit="1" customWidth="1"/>
  </cols>
  <sheetData>
    <row r="1" spans="1:8" s="76" customFormat="1">
      <c r="A1" s="619" t="s">
        <v>454</v>
      </c>
      <c r="B1" s="619"/>
      <c r="C1" s="619"/>
      <c r="D1" s="619"/>
      <c r="E1" s="619"/>
      <c r="F1" s="619"/>
      <c r="G1" s="619"/>
      <c r="H1" s="619"/>
    </row>
    <row r="3" spans="1:8" ht="36">
      <c r="A3" s="173"/>
      <c r="B3" s="348"/>
      <c r="C3" s="348"/>
      <c r="D3" s="349" t="s">
        <v>96</v>
      </c>
      <c r="E3" s="349" t="s">
        <v>46</v>
      </c>
      <c r="F3" s="348" t="s">
        <v>70</v>
      </c>
      <c r="G3" s="348" t="s">
        <v>597</v>
      </c>
      <c r="H3" s="348" t="s">
        <v>598</v>
      </c>
    </row>
    <row r="4" spans="1:8">
      <c r="A4" s="173"/>
      <c r="B4" s="571" t="s">
        <v>38</v>
      </c>
      <c r="C4" s="498">
        <v>54587</v>
      </c>
      <c r="D4" s="498">
        <v>5572</v>
      </c>
      <c r="E4" s="592"/>
      <c r="F4" s="350">
        <v>85751</v>
      </c>
      <c r="G4" s="350">
        <v>65712</v>
      </c>
    </row>
    <row r="5" spans="1:8" s="593" customFormat="1">
      <c r="B5" s="571" t="s">
        <v>35</v>
      </c>
      <c r="C5" s="610">
        <v>63389</v>
      </c>
      <c r="D5" s="498">
        <v>3294</v>
      </c>
      <c r="F5" s="611">
        <v>85751</v>
      </c>
      <c r="G5" s="611">
        <v>65712</v>
      </c>
    </row>
    <row r="6" spans="1:8">
      <c r="A6" s="173"/>
      <c r="B6" s="571" t="s">
        <v>33</v>
      </c>
      <c r="C6" s="498">
        <v>64626</v>
      </c>
      <c r="D6" s="498">
        <v>2713</v>
      </c>
      <c r="E6" s="592"/>
      <c r="F6" s="350">
        <v>85751</v>
      </c>
      <c r="G6" s="350">
        <v>65712</v>
      </c>
    </row>
    <row r="7" spans="1:8">
      <c r="A7" s="173"/>
      <c r="B7" s="571" t="s">
        <v>34</v>
      </c>
      <c r="C7" s="498">
        <v>68531</v>
      </c>
      <c r="D7" s="498">
        <v>3073</v>
      </c>
      <c r="E7" s="365"/>
      <c r="F7" s="350">
        <v>85751</v>
      </c>
      <c r="G7" s="350">
        <v>65712</v>
      </c>
    </row>
    <row r="8" spans="1:8">
      <c r="A8" s="173"/>
      <c r="B8" s="571" t="s">
        <v>31</v>
      </c>
      <c r="C8" s="498">
        <v>69980</v>
      </c>
      <c r="D8" s="498">
        <v>7037</v>
      </c>
      <c r="E8" s="592"/>
      <c r="F8" s="350">
        <v>85751</v>
      </c>
      <c r="G8" s="350">
        <v>65712</v>
      </c>
    </row>
    <row r="9" spans="1:8">
      <c r="A9" s="173"/>
      <c r="B9" s="571" t="s">
        <v>32</v>
      </c>
      <c r="C9" s="498">
        <v>73672</v>
      </c>
      <c r="D9" s="498">
        <v>2694</v>
      </c>
      <c r="E9" s="592"/>
      <c r="F9" s="350">
        <v>85751</v>
      </c>
      <c r="G9" s="350">
        <v>65712</v>
      </c>
    </row>
    <row r="10" spans="1:8">
      <c r="A10" s="173"/>
      <c r="B10" s="571" t="s">
        <v>30</v>
      </c>
      <c r="C10" s="498">
        <v>76093</v>
      </c>
      <c r="D10" s="498">
        <v>2971</v>
      </c>
      <c r="E10" s="592"/>
      <c r="F10" s="350">
        <v>85751</v>
      </c>
      <c r="G10" s="350">
        <v>65712</v>
      </c>
    </row>
    <row r="11" spans="1:8">
      <c r="A11" s="173"/>
      <c r="B11" s="583" t="s">
        <v>37</v>
      </c>
      <c r="C11" s="498">
        <v>77040</v>
      </c>
      <c r="D11" s="498">
        <v>2556</v>
      </c>
      <c r="E11" s="592"/>
      <c r="F11" s="350">
        <v>85751</v>
      </c>
      <c r="G11" s="350">
        <v>65712</v>
      </c>
    </row>
    <row r="12" spans="1:8">
      <c r="A12" s="173"/>
      <c r="B12" s="571" t="s">
        <v>36</v>
      </c>
      <c r="C12" s="498">
        <v>78808</v>
      </c>
      <c r="D12" s="498">
        <v>3056</v>
      </c>
      <c r="E12" s="592"/>
      <c r="F12" s="350">
        <v>85751</v>
      </c>
      <c r="G12" s="350">
        <v>65712</v>
      </c>
    </row>
    <row r="13" spans="1:8">
      <c r="A13" s="173"/>
      <c r="B13" s="571" t="s">
        <v>29</v>
      </c>
      <c r="C13" s="498">
        <v>79492</v>
      </c>
      <c r="D13" s="498">
        <v>5633</v>
      </c>
      <c r="E13" s="592"/>
      <c r="F13" s="350">
        <v>85751</v>
      </c>
      <c r="G13" s="350">
        <v>65712</v>
      </c>
    </row>
    <row r="14" spans="1:8">
      <c r="A14" s="173"/>
      <c r="B14" s="571" t="s">
        <v>28</v>
      </c>
      <c r="C14" s="498">
        <v>80339</v>
      </c>
      <c r="D14" s="498">
        <v>3814</v>
      </c>
      <c r="E14" s="592"/>
      <c r="F14" s="350">
        <v>85751</v>
      </c>
      <c r="G14" s="350">
        <v>65712</v>
      </c>
    </row>
    <row r="15" spans="1:8">
      <c r="A15" s="173"/>
      <c r="B15" s="571" t="s">
        <v>27</v>
      </c>
      <c r="C15" s="498">
        <v>84479</v>
      </c>
      <c r="D15" s="498">
        <v>4078</v>
      </c>
      <c r="E15" s="592"/>
      <c r="F15" s="350">
        <v>85751</v>
      </c>
      <c r="G15" s="350">
        <v>65712</v>
      </c>
    </row>
    <row r="16" spans="1:8">
      <c r="A16" s="173"/>
      <c r="B16" s="571" t="s">
        <v>22</v>
      </c>
      <c r="C16" s="498">
        <v>88797</v>
      </c>
      <c r="D16" s="498">
        <v>3533</v>
      </c>
      <c r="E16" s="592"/>
      <c r="F16" s="350">
        <v>85751</v>
      </c>
      <c r="G16" s="350">
        <v>65712</v>
      </c>
    </row>
    <row r="17" spans="1:19">
      <c r="A17" s="173"/>
      <c r="B17" s="571" t="s">
        <v>26</v>
      </c>
      <c r="C17" s="498">
        <v>89447</v>
      </c>
      <c r="D17" s="498">
        <v>5967</v>
      </c>
      <c r="E17" s="592"/>
      <c r="F17" s="350">
        <v>85751</v>
      </c>
      <c r="G17" s="350">
        <v>65712</v>
      </c>
      <c r="H17" s="173"/>
      <c r="I17" s="173"/>
      <c r="J17" s="173"/>
      <c r="K17" s="173"/>
      <c r="L17" s="173"/>
      <c r="M17" s="173"/>
      <c r="N17" s="173"/>
      <c r="O17" s="173"/>
      <c r="P17" s="173"/>
      <c r="Q17" s="173"/>
      <c r="R17" s="173"/>
    </row>
    <row r="18" spans="1:19">
      <c r="A18" s="173"/>
      <c r="B18" s="571" t="s">
        <v>25</v>
      </c>
      <c r="C18" s="498">
        <v>93418</v>
      </c>
      <c r="D18" s="498">
        <v>3720</v>
      </c>
      <c r="E18" s="592"/>
      <c r="F18" s="350">
        <v>85751</v>
      </c>
      <c r="G18" s="350">
        <v>65712</v>
      </c>
      <c r="H18" s="173"/>
      <c r="I18" s="173"/>
      <c r="J18" s="173"/>
      <c r="K18" s="173"/>
      <c r="L18" s="173"/>
      <c r="M18" s="173"/>
      <c r="N18" s="173"/>
      <c r="O18" s="173"/>
      <c r="P18" s="173"/>
      <c r="Q18" s="173"/>
      <c r="R18" s="173"/>
    </row>
    <row r="19" spans="1:19">
      <c r="A19" s="173"/>
      <c r="B19" s="571" t="s">
        <v>21</v>
      </c>
      <c r="C19" s="498">
        <v>101130</v>
      </c>
      <c r="D19" s="498">
        <v>4090</v>
      </c>
      <c r="E19" s="592"/>
      <c r="F19" s="350">
        <v>85751</v>
      </c>
      <c r="G19" s="350">
        <v>65712</v>
      </c>
      <c r="H19" s="173"/>
      <c r="I19" s="173"/>
      <c r="J19" s="173"/>
      <c r="K19" s="173"/>
      <c r="L19" s="173"/>
      <c r="M19" s="173"/>
      <c r="N19" s="173"/>
      <c r="O19" s="173"/>
      <c r="P19" s="173"/>
      <c r="Q19" s="173"/>
      <c r="R19" s="173"/>
    </row>
    <row r="20" spans="1:19">
      <c r="A20" s="173"/>
      <c r="B20" s="571" t="s">
        <v>24</v>
      </c>
      <c r="C20" s="498">
        <v>102870</v>
      </c>
      <c r="D20" s="498">
        <v>2944</v>
      </c>
      <c r="E20" s="592"/>
      <c r="F20" s="350">
        <v>85751</v>
      </c>
      <c r="G20" s="350">
        <v>65712</v>
      </c>
      <c r="H20" s="173"/>
      <c r="I20" s="173"/>
      <c r="J20" s="173"/>
      <c r="K20" s="173"/>
      <c r="L20" s="173"/>
      <c r="M20" s="173"/>
      <c r="N20" s="173"/>
      <c r="O20" s="173"/>
      <c r="P20" s="173"/>
      <c r="Q20" s="173"/>
      <c r="R20" s="173"/>
    </row>
    <row r="21" spans="1:19">
      <c r="A21" s="173"/>
      <c r="B21" s="571" t="s">
        <v>23</v>
      </c>
      <c r="C21" s="498">
        <v>108827</v>
      </c>
      <c r="D21" s="498">
        <v>3521</v>
      </c>
      <c r="E21" s="592"/>
      <c r="F21" s="350">
        <v>85751</v>
      </c>
      <c r="G21" s="350">
        <v>65712</v>
      </c>
      <c r="H21" s="173"/>
      <c r="I21" s="173"/>
      <c r="J21" s="173"/>
      <c r="K21" s="173"/>
      <c r="L21" s="173"/>
      <c r="M21" s="173"/>
      <c r="N21" s="173"/>
      <c r="O21" s="173"/>
      <c r="P21" s="173"/>
      <c r="Q21" s="173"/>
      <c r="R21" s="173"/>
    </row>
    <row r="22" spans="1:19">
      <c r="A22" s="173"/>
      <c r="B22" s="571" t="s">
        <v>20</v>
      </c>
      <c r="C22" s="498">
        <v>111587</v>
      </c>
      <c r="D22" s="498">
        <v>6959</v>
      </c>
      <c r="E22" s="592"/>
      <c r="F22" s="350">
        <v>85751</v>
      </c>
      <c r="G22" s="350">
        <v>65712</v>
      </c>
      <c r="H22" s="173"/>
      <c r="I22" s="173"/>
      <c r="J22" s="173"/>
      <c r="K22" s="173"/>
      <c r="L22" s="173"/>
      <c r="M22" s="173"/>
      <c r="N22" s="173"/>
      <c r="O22" s="173"/>
      <c r="P22" s="173"/>
      <c r="Q22" s="173"/>
      <c r="R22" s="173"/>
    </row>
    <row r="23" spans="1:19" s="580" customFormat="1">
      <c r="B23" s="56" t="s">
        <v>18</v>
      </c>
      <c r="D23" s="351">
        <v>9654</v>
      </c>
      <c r="E23" s="351">
        <v>116155</v>
      </c>
      <c r="F23" s="347">
        <v>85751</v>
      </c>
      <c r="G23" s="347">
        <v>65712</v>
      </c>
    </row>
    <row r="24" spans="1:19">
      <c r="A24" s="173"/>
      <c r="B24" s="571" t="s">
        <v>19</v>
      </c>
      <c r="C24" s="498">
        <v>116283</v>
      </c>
      <c r="D24" s="498">
        <v>4894</v>
      </c>
      <c r="E24" s="592"/>
      <c r="F24" s="350">
        <v>85751</v>
      </c>
      <c r="G24" s="350">
        <v>65712</v>
      </c>
      <c r="H24" s="173"/>
      <c r="I24" s="173"/>
      <c r="J24" s="173"/>
      <c r="K24" s="173"/>
      <c r="L24" s="173"/>
      <c r="M24" s="173"/>
      <c r="N24" s="173"/>
      <c r="O24" s="173"/>
      <c r="P24" s="173"/>
      <c r="Q24" s="173"/>
      <c r="R24" s="173"/>
    </row>
    <row r="25" spans="1:19">
      <c r="A25" s="173"/>
      <c r="B25" s="362" t="s">
        <v>57</v>
      </c>
      <c r="C25" s="352">
        <v>65712</v>
      </c>
      <c r="D25" s="353">
        <v>118</v>
      </c>
      <c r="E25" s="592"/>
      <c r="F25" s="350">
        <v>85751</v>
      </c>
      <c r="G25" s="350">
        <v>65712</v>
      </c>
      <c r="H25" s="173"/>
      <c r="I25" s="173"/>
      <c r="J25" s="173"/>
      <c r="K25" s="173"/>
      <c r="L25" s="173"/>
      <c r="M25" s="173"/>
      <c r="N25" s="173"/>
      <c r="O25" s="173"/>
      <c r="P25" s="173"/>
      <c r="Q25" s="173"/>
      <c r="R25" s="173"/>
    </row>
    <row r="26" spans="1:19">
      <c r="A26" s="173"/>
      <c r="B26" s="362" t="s">
        <v>53</v>
      </c>
      <c r="C26" s="386">
        <v>85751</v>
      </c>
      <c r="D26" s="386">
        <v>760</v>
      </c>
      <c r="E26" s="592"/>
      <c r="F26" s="350">
        <v>85751</v>
      </c>
      <c r="G26" s="350">
        <v>65712</v>
      </c>
      <c r="H26" s="173"/>
      <c r="I26" s="173"/>
      <c r="J26" s="173"/>
      <c r="K26" s="173"/>
      <c r="L26" s="173"/>
      <c r="M26" s="173"/>
      <c r="N26" s="173"/>
      <c r="O26" s="173"/>
      <c r="P26" s="173"/>
      <c r="Q26" s="173"/>
      <c r="R26" s="173"/>
    </row>
    <row r="27" spans="1:19">
      <c r="A27" s="173"/>
      <c r="B27" s="55"/>
      <c r="C27" s="173"/>
      <c r="D27" s="173"/>
      <c r="E27" s="173"/>
      <c r="F27" s="173"/>
      <c r="G27" s="173"/>
      <c r="H27" s="173"/>
      <c r="I27" s="173"/>
      <c r="J27" s="173"/>
      <c r="K27" s="173"/>
      <c r="L27" s="173"/>
      <c r="M27" s="173"/>
      <c r="N27" s="173"/>
      <c r="O27" s="173"/>
      <c r="P27" s="173"/>
      <c r="Q27" s="173"/>
      <c r="R27" s="173"/>
      <c r="S27" s="173"/>
    </row>
    <row r="28" spans="1:19">
      <c r="A28" s="623" t="s">
        <v>515</v>
      </c>
      <c r="B28" s="623"/>
      <c r="C28" s="623"/>
      <c r="D28" s="623"/>
      <c r="E28" s="623"/>
      <c r="F28" s="623"/>
      <c r="G28" s="623"/>
      <c r="H28" s="623"/>
      <c r="I28" s="173"/>
      <c r="J28" s="173"/>
      <c r="K28" s="173"/>
      <c r="L28" s="173"/>
      <c r="M28" s="173"/>
      <c r="N28" s="173"/>
      <c r="O28" s="173"/>
      <c r="P28" s="173"/>
      <c r="Q28" s="173"/>
      <c r="R28" s="173"/>
      <c r="S28" s="173"/>
    </row>
    <row r="29" spans="1:19">
      <c r="A29" s="618" t="s">
        <v>65</v>
      </c>
      <c r="B29" s="618"/>
      <c r="C29" s="618"/>
      <c r="D29" s="618"/>
      <c r="E29" s="618"/>
      <c r="F29" s="618"/>
      <c r="G29" s="618"/>
      <c r="H29" s="618"/>
      <c r="I29" s="173"/>
      <c r="J29" s="173"/>
      <c r="K29" s="173"/>
      <c r="L29" s="173"/>
      <c r="M29" s="173"/>
      <c r="N29" s="173"/>
      <c r="O29" s="173"/>
      <c r="P29" s="173"/>
      <c r="Q29" s="173"/>
      <c r="R29" s="173"/>
      <c r="S29" s="173"/>
    </row>
    <row r="31" spans="1:19" s="76" customFormat="1">
      <c r="A31" s="619" t="s">
        <v>328</v>
      </c>
      <c r="B31" s="619"/>
      <c r="C31" s="619"/>
      <c r="D31" s="619"/>
      <c r="E31" s="619"/>
      <c r="F31" s="619"/>
      <c r="G31" s="619"/>
      <c r="H31" s="619"/>
    </row>
    <row r="32" spans="1:19">
      <c r="A32" s="173"/>
      <c r="B32" s="173"/>
      <c r="C32" s="173"/>
      <c r="D32" s="173"/>
      <c r="E32" s="173"/>
      <c r="F32" s="173"/>
      <c r="G32" s="173"/>
      <c r="H32" s="173"/>
      <c r="I32" s="6"/>
      <c r="J32" s="6"/>
      <c r="K32" s="7"/>
      <c r="L32" s="7"/>
      <c r="M32" s="7"/>
      <c r="N32" s="7"/>
      <c r="O32" s="6"/>
      <c r="P32" s="6"/>
      <c r="Q32" s="6"/>
      <c r="R32" s="6"/>
      <c r="S32" s="6"/>
    </row>
    <row r="33" spans="1:19" ht="36">
      <c r="A33" s="173"/>
      <c r="B33" s="173"/>
      <c r="C33" s="74" t="s">
        <v>96</v>
      </c>
      <c r="D33" s="74" t="s">
        <v>46</v>
      </c>
      <c r="E33" s="14"/>
      <c r="F33" s="15"/>
      <c r="G33" s="173"/>
      <c r="H33" s="173"/>
      <c r="I33" s="6"/>
      <c r="J33" s="6"/>
      <c r="K33" s="7"/>
      <c r="L33" s="7"/>
      <c r="M33" s="7"/>
      <c r="N33" s="7"/>
      <c r="O33" s="6"/>
      <c r="P33" s="6"/>
      <c r="Q33" s="6"/>
      <c r="R33" s="6"/>
      <c r="S33" s="6"/>
    </row>
    <row r="34" spans="1:19">
      <c r="A34" s="173"/>
      <c r="B34" s="21">
        <v>2015</v>
      </c>
      <c r="C34" s="192">
        <v>102122</v>
      </c>
      <c r="D34" s="192">
        <v>4025</v>
      </c>
      <c r="E34" s="5"/>
      <c r="F34" s="5"/>
      <c r="G34" s="173"/>
      <c r="H34" s="173"/>
      <c r="I34" s="173"/>
      <c r="J34" s="173"/>
      <c r="K34" s="13"/>
      <c r="L34" s="13"/>
      <c r="M34" s="13"/>
      <c r="N34" s="13"/>
      <c r="O34" s="173"/>
      <c r="P34" s="173"/>
      <c r="Q34" s="173"/>
      <c r="R34" s="173"/>
      <c r="S34" s="173"/>
    </row>
    <row r="35" spans="1:19">
      <c r="A35" s="173"/>
      <c r="B35" s="21">
        <v>2016</v>
      </c>
      <c r="C35" s="192">
        <v>113684</v>
      </c>
      <c r="D35" s="192">
        <v>5897</v>
      </c>
      <c r="E35" s="5"/>
      <c r="F35" s="5"/>
      <c r="G35" s="173"/>
      <c r="H35" s="173"/>
      <c r="I35" s="173"/>
      <c r="J35" s="173"/>
      <c r="K35" s="13"/>
      <c r="L35" s="13"/>
      <c r="M35" s="13"/>
      <c r="N35" s="13"/>
      <c r="O35" s="173"/>
      <c r="P35" s="173"/>
      <c r="Q35" s="173"/>
      <c r="R35" s="173"/>
      <c r="S35" s="173"/>
    </row>
    <row r="36" spans="1:19">
      <c r="A36" s="173"/>
      <c r="B36" s="20">
        <v>2017</v>
      </c>
      <c r="C36" s="192">
        <v>112038</v>
      </c>
      <c r="D36" s="192">
        <v>8168</v>
      </c>
      <c r="E36" s="5"/>
      <c r="F36" s="5"/>
      <c r="G36" s="173"/>
      <c r="H36" s="173"/>
      <c r="I36" s="173"/>
      <c r="J36" s="173"/>
      <c r="K36" s="13"/>
      <c r="L36" s="13"/>
      <c r="M36" s="13"/>
      <c r="N36" s="13"/>
      <c r="O36" s="173"/>
      <c r="P36" s="173"/>
      <c r="Q36" s="173"/>
      <c r="R36" s="173"/>
      <c r="S36" s="173"/>
    </row>
    <row r="37" spans="1:19">
      <c r="A37" s="173"/>
      <c r="B37" s="21">
        <v>2018</v>
      </c>
      <c r="C37" s="192">
        <v>111269</v>
      </c>
      <c r="D37" s="192">
        <v>5996</v>
      </c>
      <c r="E37" s="5"/>
      <c r="F37" s="5"/>
      <c r="G37" s="173"/>
      <c r="H37" s="173"/>
      <c r="I37" s="173"/>
      <c r="J37" s="173"/>
      <c r="K37" s="13"/>
      <c r="L37" s="13"/>
      <c r="M37" s="13"/>
      <c r="N37" s="13"/>
      <c r="O37" s="173"/>
      <c r="P37" s="173"/>
      <c r="Q37" s="173"/>
      <c r="R37" s="173"/>
      <c r="S37" s="173"/>
    </row>
    <row r="38" spans="1:19">
      <c r="A38" s="173"/>
      <c r="B38" s="21">
        <v>2019</v>
      </c>
      <c r="C38" s="192">
        <v>116155</v>
      </c>
      <c r="D38" s="192">
        <v>9654</v>
      </c>
      <c r="E38" s="5"/>
      <c r="F38" s="5"/>
      <c r="G38" s="173"/>
      <c r="H38" s="173"/>
      <c r="I38" s="173"/>
      <c r="J38" s="173"/>
      <c r="K38" s="13"/>
      <c r="L38" s="13"/>
      <c r="M38" s="13"/>
      <c r="N38" s="13"/>
      <c r="O38" s="173"/>
      <c r="P38" s="173"/>
      <c r="Q38" s="173"/>
      <c r="R38" s="173"/>
      <c r="S38" s="173"/>
    </row>
    <row r="39" spans="1:19">
      <c r="A39" s="6"/>
      <c r="B39" s="6"/>
      <c r="C39" s="6"/>
      <c r="D39" s="6"/>
      <c r="E39" s="6"/>
      <c r="F39" s="6"/>
      <c r="G39" s="6"/>
      <c r="H39" s="6"/>
      <c r="I39" s="173"/>
      <c r="J39" s="173"/>
      <c r="K39" s="173"/>
      <c r="L39" s="173"/>
      <c r="M39" s="173"/>
      <c r="N39" s="173"/>
      <c r="O39" s="173"/>
      <c r="P39" s="173"/>
      <c r="Q39" s="173"/>
      <c r="R39" s="173"/>
      <c r="S39" s="173"/>
    </row>
    <row r="40" spans="1:19">
      <c r="A40" s="623" t="s">
        <v>514</v>
      </c>
      <c r="B40" s="623"/>
      <c r="C40" s="623"/>
      <c r="D40" s="623"/>
      <c r="E40" s="623"/>
      <c r="F40" s="623"/>
      <c r="G40" s="623"/>
      <c r="H40" s="623"/>
      <c r="I40" s="173"/>
      <c r="J40" s="173"/>
      <c r="K40" s="173"/>
      <c r="L40" s="173"/>
      <c r="M40" s="173"/>
      <c r="N40" s="173"/>
      <c r="O40" s="173"/>
      <c r="P40" s="173"/>
      <c r="Q40" s="173"/>
      <c r="R40" s="173"/>
      <c r="S40" s="173"/>
    </row>
    <row r="41" spans="1:19">
      <c r="A41" s="618" t="s">
        <v>65</v>
      </c>
      <c r="B41" s="618"/>
      <c r="C41" s="618"/>
      <c r="D41" s="618"/>
      <c r="E41" s="618"/>
      <c r="F41" s="618"/>
      <c r="G41" s="618"/>
      <c r="H41" s="618"/>
      <c r="I41" s="173"/>
      <c r="J41" s="173"/>
      <c r="K41" s="173"/>
      <c r="L41" s="173"/>
      <c r="M41" s="173"/>
      <c r="N41" s="173"/>
      <c r="O41" s="173"/>
      <c r="P41" s="173"/>
      <c r="Q41" s="173"/>
      <c r="R41" s="173"/>
      <c r="S41" s="173"/>
    </row>
    <row r="42" spans="1:19">
      <c r="A42" s="6"/>
      <c r="B42" s="6"/>
      <c r="C42" s="6"/>
      <c r="D42" s="6"/>
      <c r="E42" s="6"/>
      <c r="F42" s="6"/>
      <c r="G42" s="6"/>
      <c r="H42" s="6"/>
      <c r="I42" s="173"/>
      <c r="J42" s="19"/>
      <c r="K42" s="19"/>
      <c r="L42" s="19"/>
      <c r="M42" s="19"/>
      <c r="N42" s="19"/>
      <c r="O42" s="19"/>
      <c r="P42" s="173"/>
      <c r="Q42" s="173"/>
      <c r="R42" s="173"/>
      <c r="S42" s="173"/>
    </row>
    <row r="43" spans="1:19" s="76" customFormat="1">
      <c r="A43" s="619" t="s">
        <v>455</v>
      </c>
      <c r="B43" s="619"/>
      <c r="C43" s="619"/>
      <c r="D43" s="619"/>
      <c r="E43" s="619"/>
      <c r="F43" s="619"/>
      <c r="G43" s="619"/>
      <c r="H43" s="619"/>
    </row>
    <row r="44" spans="1:19">
      <c r="A44" s="173"/>
      <c r="B44" s="173"/>
      <c r="C44" s="173"/>
      <c r="D44" s="173"/>
      <c r="E44" s="173"/>
      <c r="F44" s="173"/>
      <c r="G44" s="173"/>
      <c r="H44" s="173"/>
      <c r="I44" s="6"/>
      <c r="J44" s="6"/>
      <c r="K44" s="7"/>
      <c r="L44" s="7"/>
      <c r="M44" s="7"/>
      <c r="N44" s="7"/>
      <c r="O44" s="6"/>
      <c r="P44" s="6"/>
      <c r="Q44" s="6"/>
      <c r="R44" s="6"/>
      <c r="S44" s="6"/>
    </row>
    <row r="45" spans="1:19" ht="43.5">
      <c r="A45" s="173"/>
      <c r="B45" s="173"/>
      <c r="C45" s="74" t="s">
        <v>96</v>
      </c>
      <c r="D45" s="74" t="s">
        <v>46</v>
      </c>
      <c r="E45" s="14" t="s">
        <v>532</v>
      </c>
      <c r="F45" s="15"/>
      <c r="G45" s="173"/>
      <c r="H45" s="173"/>
      <c r="I45" s="6"/>
      <c r="J45" s="6"/>
      <c r="K45" s="7"/>
      <c r="L45" s="7"/>
      <c r="M45" s="7"/>
      <c r="N45" s="7"/>
      <c r="O45" s="6"/>
      <c r="P45" s="6"/>
      <c r="Q45" s="6"/>
      <c r="R45" s="6"/>
      <c r="S45" s="6"/>
    </row>
    <row r="46" spans="1:19" s="173" customFormat="1">
      <c r="B46" s="171" t="s">
        <v>296</v>
      </c>
      <c r="C46" s="192">
        <v>61875</v>
      </c>
      <c r="D46" s="192">
        <v>12188</v>
      </c>
      <c r="E46" s="245">
        <v>115379</v>
      </c>
      <c r="F46" s="15"/>
      <c r="I46" s="6"/>
      <c r="J46" s="6"/>
      <c r="K46" s="7"/>
      <c r="L46" s="7"/>
      <c r="M46" s="7"/>
      <c r="N46" s="7"/>
      <c r="O46" s="6"/>
      <c r="P46" s="6"/>
      <c r="Q46" s="6"/>
      <c r="R46" s="6"/>
      <c r="S46" s="6"/>
    </row>
    <row r="47" spans="1:19" s="173" customFormat="1">
      <c r="B47" s="171" t="s">
        <v>299</v>
      </c>
      <c r="C47" s="192">
        <v>70250</v>
      </c>
      <c r="D47" s="192">
        <v>12273</v>
      </c>
      <c r="E47" s="245">
        <v>115379</v>
      </c>
      <c r="F47" s="15"/>
      <c r="I47" s="6"/>
      <c r="J47" s="6"/>
      <c r="K47" s="7"/>
      <c r="L47" s="7"/>
      <c r="M47" s="7"/>
      <c r="N47" s="7"/>
      <c r="O47" s="6"/>
      <c r="P47" s="6"/>
      <c r="Q47" s="6"/>
      <c r="R47" s="6"/>
      <c r="S47" s="6"/>
    </row>
    <row r="48" spans="1:19" s="173" customFormat="1">
      <c r="B48" s="171" t="s">
        <v>298</v>
      </c>
      <c r="C48" s="192">
        <v>73611</v>
      </c>
      <c r="D48" s="192">
        <v>9241</v>
      </c>
      <c r="E48" s="245">
        <v>115379</v>
      </c>
      <c r="F48" s="15"/>
      <c r="I48" s="6"/>
      <c r="J48" s="6"/>
      <c r="K48" s="7"/>
      <c r="L48" s="7"/>
      <c r="M48" s="7"/>
      <c r="N48" s="7"/>
      <c r="O48" s="6"/>
      <c r="P48" s="6"/>
      <c r="Q48" s="6"/>
      <c r="R48" s="6"/>
      <c r="S48" s="6"/>
    </row>
    <row r="49" spans="1:19" s="173" customFormat="1">
      <c r="B49" s="171" t="s">
        <v>300</v>
      </c>
      <c r="C49" s="192">
        <v>74063</v>
      </c>
      <c r="D49" s="192">
        <v>15563</v>
      </c>
      <c r="E49" s="245">
        <v>115379</v>
      </c>
      <c r="F49" s="15"/>
      <c r="I49" s="6"/>
      <c r="J49" s="6"/>
      <c r="K49" s="7"/>
      <c r="L49" s="7"/>
      <c r="M49" s="7"/>
      <c r="N49" s="7"/>
      <c r="O49" s="6"/>
      <c r="P49" s="6"/>
      <c r="Q49" s="6"/>
      <c r="R49" s="6"/>
      <c r="S49" s="6"/>
    </row>
    <row r="50" spans="1:19" s="173" customFormat="1">
      <c r="B50" s="171" t="s">
        <v>304</v>
      </c>
      <c r="C50" s="192">
        <v>75398</v>
      </c>
      <c r="D50" s="192">
        <v>14330</v>
      </c>
      <c r="E50" s="245">
        <v>115379</v>
      </c>
      <c r="F50" s="15"/>
      <c r="I50" s="6"/>
      <c r="J50" s="6"/>
      <c r="K50" s="7"/>
      <c r="L50" s="7"/>
      <c r="M50" s="7"/>
      <c r="N50" s="7"/>
      <c r="O50" s="6"/>
      <c r="P50" s="6"/>
      <c r="Q50" s="6"/>
      <c r="R50" s="6"/>
      <c r="S50" s="6"/>
    </row>
    <row r="51" spans="1:19" s="173" customFormat="1">
      <c r="B51" s="171" t="s">
        <v>290</v>
      </c>
      <c r="C51" s="192">
        <v>88214</v>
      </c>
      <c r="D51" s="192">
        <v>14054</v>
      </c>
      <c r="E51" s="245">
        <v>115379</v>
      </c>
      <c r="F51" s="15"/>
      <c r="I51" s="6"/>
      <c r="J51" s="6"/>
      <c r="K51" s="7"/>
      <c r="L51" s="7"/>
      <c r="M51" s="7"/>
      <c r="N51" s="7"/>
      <c r="O51" s="6"/>
      <c r="P51" s="6"/>
      <c r="Q51" s="6"/>
      <c r="R51" s="6"/>
      <c r="S51" s="6"/>
    </row>
    <row r="52" spans="1:19" s="173" customFormat="1">
      <c r="B52" s="171" t="s">
        <v>307</v>
      </c>
      <c r="C52" s="192">
        <v>90577</v>
      </c>
      <c r="D52" s="192">
        <v>14914</v>
      </c>
      <c r="E52" s="245">
        <v>115379</v>
      </c>
      <c r="F52" s="15"/>
      <c r="I52" s="6"/>
      <c r="J52" s="6"/>
      <c r="K52" s="7"/>
      <c r="L52" s="7"/>
      <c r="M52" s="7"/>
      <c r="N52" s="7"/>
      <c r="O52" s="6"/>
      <c r="P52" s="6"/>
      <c r="Q52" s="6"/>
      <c r="R52" s="6"/>
      <c r="S52" s="6"/>
    </row>
    <row r="53" spans="1:19" s="173" customFormat="1" ht="29">
      <c r="B53" s="171" t="s">
        <v>305</v>
      </c>
      <c r="C53" s="192">
        <v>92652</v>
      </c>
      <c r="D53" s="192">
        <v>16360</v>
      </c>
      <c r="E53" s="245">
        <v>115379</v>
      </c>
      <c r="F53" s="15"/>
      <c r="I53" s="6"/>
      <c r="J53" s="6"/>
      <c r="K53" s="7"/>
      <c r="L53" s="7"/>
      <c r="M53" s="7"/>
      <c r="N53" s="7"/>
      <c r="O53" s="6"/>
      <c r="P53" s="6"/>
      <c r="Q53" s="6"/>
      <c r="R53" s="6"/>
      <c r="S53" s="6"/>
    </row>
    <row r="54" spans="1:19" s="173" customFormat="1">
      <c r="B54" s="171" t="s">
        <v>301</v>
      </c>
      <c r="C54" s="192">
        <v>96118</v>
      </c>
      <c r="D54" s="192">
        <v>7499</v>
      </c>
      <c r="E54" s="245">
        <v>115379</v>
      </c>
      <c r="F54" s="15"/>
      <c r="I54" s="6"/>
      <c r="J54" s="6"/>
      <c r="K54" s="7"/>
      <c r="L54" s="7"/>
      <c r="M54" s="7"/>
      <c r="N54" s="7"/>
      <c r="O54" s="6"/>
      <c r="P54" s="6"/>
      <c r="Q54" s="6"/>
      <c r="R54" s="6"/>
      <c r="S54" s="6"/>
    </row>
    <row r="55" spans="1:19" s="173" customFormat="1">
      <c r="B55" s="171" t="s">
        <v>291</v>
      </c>
      <c r="C55" s="192">
        <v>97019</v>
      </c>
      <c r="D55" s="192">
        <v>11187</v>
      </c>
      <c r="E55" s="245">
        <v>115379</v>
      </c>
      <c r="F55" s="15"/>
      <c r="I55" s="6"/>
      <c r="J55" s="6"/>
      <c r="K55" s="7"/>
      <c r="L55" s="7"/>
      <c r="M55" s="7"/>
      <c r="N55" s="7"/>
      <c r="O55" s="6"/>
      <c r="P55" s="6"/>
      <c r="Q55" s="6"/>
      <c r="R55" s="6"/>
      <c r="S55" s="6"/>
    </row>
    <row r="56" spans="1:19">
      <c r="A56" s="173"/>
      <c r="B56" s="171" t="s">
        <v>310</v>
      </c>
      <c r="C56" s="192">
        <v>101250</v>
      </c>
      <c r="D56" s="192">
        <v>32335</v>
      </c>
      <c r="E56" s="245">
        <v>115379</v>
      </c>
      <c r="F56" s="5"/>
      <c r="G56" s="173"/>
      <c r="H56" s="173"/>
      <c r="I56" s="173"/>
      <c r="J56" s="173"/>
      <c r="K56" s="13"/>
      <c r="L56" s="13"/>
      <c r="M56" s="13"/>
      <c r="N56" s="13"/>
      <c r="O56" s="173"/>
      <c r="P56" s="173"/>
      <c r="Q56" s="173"/>
      <c r="R56" s="173"/>
      <c r="S56" s="173"/>
    </row>
    <row r="57" spans="1:19">
      <c r="A57" s="173"/>
      <c r="B57" s="171" t="s">
        <v>302</v>
      </c>
      <c r="C57" s="192">
        <v>101726</v>
      </c>
      <c r="D57" s="192">
        <v>15596</v>
      </c>
      <c r="E57" s="245">
        <v>115379</v>
      </c>
      <c r="F57" s="5"/>
      <c r="G57" s="173"/>
      <c r="H57" s="173"/>
      <c r="I57" s="173"/>
      <c r="J57" s="173"/>
      <c r="K57" s="13"/>
      <c r="L57" s="13"/>
      <c r="M57" s="13"/>
      <c r="N57" s="13"/>
      <c r="O57" s="173"/>
      <c r="P57" s="173"/>
      <c r="Q57" s="173"/>
      <c r="R57" s="173"/>
      <c r="S57" s="173"/>
    </row>
    <row r="58" spans="1:19">
      <c r="A58" s="173"/>
      <c r="B58" s="171" t="s">
        <v>314</v>
      </c>
      <c r="C58" s="192">
        <v>103958</v>
      </c>
      <c r="D58" s="192">
        <v>8984</v>
      </c>
      <c r="E58" s="245">
        <v>115379</v>
      </c>
      <c r="F58" s="5"/>
      <c r="G58" s="173"/>
      <c r="H58" s="173"/>
      <c r="I58" s="173"/>
      <c r="J58" s="173"/>
      <c r="K58" s="13"/>
      <c r="L58" s="13"/>
      <c r="M58" s="13"/>
      <c r="N58" s="13"/>
      <c r="O58" s="173"/>
      <c r="P58" s="173"/>
      <c r="Q58" s="173"/>
      <c r="R58" s="173"/>
      <c r="S58" s="173"/>
    </row>
    <row r="59" spans="1:19">
      <c r="A59" s="173"/>
      <c r="B59" s="171" t="s">
        <v>28</v>
      </c>
      <c r="C59" s="192">
        <v>106996</v>
      </c>
      <c r="D59" s="192">
        <v>14372</v>
      </c>
      <c r="E59" s="245">
        <v>115379</v>
      </c>
      <c r="F59" s="5"/>
      <c r="G59" s="173"/>
      <c r="H59" s="173"/>
      <c r="I59" s="173"/>
      <c r="J59" s="173"/>
      <c r="K59" s="13"/>
      <c r="L59" s="13"/>
      <c r="M59" s="13"/>
      <c r="N59" s="13"/>
    </row>
    <row r="60" spans="1:19">
      <c r="A60" s="173"/>
      <c r="B60" s="171" t="s">
        <v>295</v>
      </c>
      <c r="C60" s="192">
        <v>108182</v>
      </c>
      <c r="D60" s="192">
        <v>25061</v>
      </c>
      <c r="E60" s="245">
        <v>115379</v>
      </c>
      <c r="F60" s="5"/>
      <c r="G60" s="173"/>
      <c r="H60" s="173"/>
      <c r="I60" s="173"/>
      <c r="J60" s="173"/>
      <c r="K60" s="13"/>
      <c r="L60" s="13"/>
      <c r="M60" s="13"/>
      <c r="N60" s="13"/>
    </row>
    <row r="61" spans="1:19">
      <c r="A61" s="173"/>
      <c r="B61" s="171" t="s">
        <v>312</v>
      </c>
      <c r="C61" s="192">
        <v>110417</v>
      </c>
      <c r="D61" s="192">
        <v>6323</v>
      </c>
      <c r="E61" s="245">
        <v>115379</v>
      </c>
      <c r="F61" s="5"/>
      <c r="G61" s="173"/>
      <c r="H61" s="173"/>
      <c r="I61" s="173"/>
      <c r="J61" s="173"/>
      <c r="K61" s="13"/>
      <c r="L61" s="13"/>
      <c r="M61" s="13"/>
      <c r="N61" s="13"/>
    </row>
    <row r="62" spans="1:19">
      <c r="A62" s="173"/>
      <c r="B62" s="171" t="s">
        <v>297</v>
      </c>
      <c r="C62" s="192">
        <v>114943</v>
      </c>
      <c r="D62" s="192">
        <v>10729</v>
      </c>
      <c r="E62" s="245">
        <v>115379</v>
      </c>
      <c r="F62" s="5"/>
      <c r="G62" s="173"/>
      <c r="H62" s="173"/>
      <c r="I62" s="173"/>
      <c r="J62" s="173"/>
      <c r="K62" s="13"/>
      <c r="L62" s="13"/>
      <c r="M62" s="13"/>
      <c r="N62" s="13"/>
    </row>
    <row r="63" spans="1:19">
      <c r="A63" s="173"/>
      <c r="B63" s="171" t="s">
        <v>303</v>
      </c>
      <c r="C63" s="192">
        <v>116979</v>
      </c>
      <c r="D63" s="192">
        <v>38971</v>
      </c>
      <c r="E63" s="245">
        <v>115379</v>
      </c>
      <c r="F63" s="5"/>
      <c r="G63" s="173"/>
      <c r="H63" s="173"/>
      <c r="I63" s="173"/>
      <c r="J63" s="173"/>
      <c r="K63" s="13"/>
      <c r="L63" s="13"/>
      <c r="M63" s="13"/>
      <c r="N63" s="13"/>
    </row>
    <row r="64" spans="1:19" ht="29">
      <c r="A64" s="173"/>
      <c r="B64" s="171" t="s">
        <v>317</v>
      </c>
      <c r="C64" s="192">
        <v>117577</v>
      </c>
      <c r="D64" s="192">
        <v>10157</v>
      </c>
      <c r="E64" s="245">
        <v>115379</v>
      </c>
      <c r="F64" s="5"/>
      <c r="G64" s="173"/>
      <c r="H64" s="173"/>
      <c r="I64" s="173"/>
      <c r="J64" s="173"/>
      <c r="K64" s="13"/>
      <c r="L64" s="13"/>
      <c r="M64" s="13"/>
      <c r="N64" s="13"/>
    </row>
    <row r="65" spans="1:14">
      <c r="A65" s="173"/>
      <c r="B65" s="171" t="s">
        <v>294</v>
      </c>
      <c r="C65" s="192">
        <v>117941</v>
      </c>
      <c r="D65" s="192">
        <v>22352</v>
      </c>
      <c r="E65" s="245">
        <v>115379</v>
      </c>
      <c r="F65" s="1"/>
      <c r="G65" s="173"/>
      <c r="H65" s="173"/>
      <c r="I65" s="173"/>
      <c r="J65" s="173"/>
      <c r="K65" s="13"/>
      <c r="L65" s="13"/>
      <c r="M65" s="13"/>
      <c r="N65" s="13"/>
    </row>
    <row r="66" spans="1:14">
      <c r="A66" s="173"/>
      <c r="B66" s="171" t="s">
        <v>288</v>
      </c>
      <c r="C66" s="192">
        <v>124931</v>
      </c>
      <c r="D66" s="192">
        <v>8520</v>
      </c>
      <c r="E66" s="245">
        <v>115379</v>
      </c>
      <c r="F66" s="1"/>
      <c r="G66" s="173"/>
      <c r="H66" s="173"/>
      <c r="I66" s="173"/>
      <c r="J66" s="173"/>
      <c r="K66" s="13"/>
      <c r="L66" s="13"/>
      <c r="M66" s="13"/>
      <c r="N66" s="13"/>
    </row>
    <row r="67" spans="1:14">
      <c r="A67" s="173"/>
      <c r="B67" s="171" t="s">
        <v>289</v>
      </c>
      <c r="C67" s="192">
        <v>131369</v>
      </c>
      <c r="D67" s="192">
        <v>18063</v>
      </c>
      <c r="E67" s="245">
        <v>115379</v>
      </c>
      <c r="F67" s="5"/>
      <c r="G67" s="173"/>
      <c r="H67" s="173"/>
      <c r="I67" s="173"/>
      <c r="J67" s="173"/>
      <c r="K67" s="13"/>
      <c r="L67" s="13"/>
      <c r="M67" s="13"/>
      <c r="N67" s="13"/>
    </row>
    <row r="68" spans="1:14">
      <c r="A68" s="173"/>
      <c r="B68" s="171" t="s">
        <v>309</v>
      </c>
      <c r="C68" s="192">
        <v>131755</v>
      </c>
      <c r="D68" s="192">
        <v>12843</v>
      </c>
      <c r="E68" s="245">
        <v>115379</v>
      </c>
      <c r="F68" s="5"/>
      <c r="G68" s="173"/>
      <c r="H68" s="173"/>
      <c r="I68" s="173"/>
      <c r="J68" s="173"/>
      <c r="K68" s="13"/>
      <c r="L68" s="13"/>
      <c r="M68" s="13"/>
      <c r="N68" s="13"/>
    </row>
    <row r="69" spans="1:14">
      <c r="A69" s="173"/>
      <c r="B69" s="171" t="s">
        <v>308</v>
      </c>
      <c r="C69" s="192">
        <v>135115</v>
      </c>
      <c r="D69" s="192">
        <v>7827</v>
      </c>
      <c r="E69" s="245">
        <v>115379</v>
      </c>
      <c r="F69" s="5"/>
      <c r="G69" s="173"/>
      <c r="H69" s="173"/>
      <c r="I69" s="173"/>
      <c r="J69" s="173"/>
      <c r="K69" s="13"/>
      <c r="L69" s="13"/>
      <c r="M69" s="13"/>
      <c r="N69" s="13"/>
    </row>
    <row r="70" spans="1:14" ht="29">
      <c r="A70" s="173"/>
      <c r="B70" s="171" t="s">
        <v>313</v>
      </c>
      <c r="C70" s="192">
        <v>142162</v>
      </c>
      <c r="D70" s="192">
        <v>9990</v>
      </c>
      <c r="E70" s="245">
        <v>115379</v>
      </c>
      <c r="F70" s="5"/>
      <c r="G70" s="173"/>
      <c r="H70" s="173"/>
      <c r="I70" s="173"/>
      <c r="J70" s="173"/>
      <c r="K70" s="13"/>
      <c r="L70" s="13"/>
      <c r="M70" s="13"/>
      <c r="N70" s="13"/>
    </row>
    <row r="71" spans="1:14">
      <c r="A71" s="173"/>
      <c r="B71" s="171" t="s">
        <v>311</v>
      </c>
      <c r="C71" s="192">
        <v>148867</v>
      </c>
      <c r="D71" s="192">
        <v>35692</v>
      </c>
      <c r="E71" s="245">
        <v>115379</v>
      </c>
      <c r="F71" s="5"/>
      <c r="G71" s="173"/>
      <c r="H71" s="173"/>
      <c r="I71" s="173"/>
      <c r="J71" s="173"/>
      <c r="K71" s="13"/>
      <c r="L71" s="13"/>
      <c r="M71" s="13"/>
      <c r="N71" s="13"/>
    </row>
    <row r="72" spans="1:14">
      <c r="A72" s="173"/>
      <c r="B72" s="1"/>
      <c r="C72" s="3"/>
      <c r="D72" s="4"/>
      <c r="E72" s="1"/>
      <c r="F72" s="10"/>
      <c r="G72" s="173"/>
      <c r="H72" s="173"/>
      <c r="I72" s="173"/>
      <c r="J72" s="173"/>
      <c r="K72" s="13"/>
      <c r="L72" s="13"/>
      <c r="M72" s="13"/>
      <c r="N72" s="13"/>
    </row>
    <row r="73" spans="1:14">
      <c r="I73" s="173"/>
      <c r="J73" s="173"/>
      <c r="K73" s="173"/>
      <c r="L73" s="173"/>
      <c r="M73" s="173"/>
      <c r="N73" s="173"/>
    </row>
    <row r="74" spans="1:14">
      <c r="I74" s="173"/>
      <c r="J74" s="173"/>
      <c r="K74" s="173"/>
      <c r="L74" s="173"/>
      <c r="M74" s="173"/>
      <c r="N74" s="173"/>
    </row>
    <row r="117" spans="1:8">
      <c r="A117" s="623" t="s">
        <v>513</v>
      </c>
      <c r="B117" s="623"/>
      <c r="C117" s="623"/>
      <c r="D117" s="623"/>
      <c r="E117" s="623"/>
      <c r="F117" s="623"/>
      <c r="G117" s="623"/>
      <c r="H117" s="623"/>
    </row>
    <row r="118" spans="1:8">
      <c r="A118" s="618" t="s">
        <v>65</v>
      </c>
      <c r="B118" s="618"/>
      <c r="C118" s="618"/>
      <c r="D118" s="618"/>
      <c r="E118" s="618"/>
      <c r="F118" s="618"/>
      <c r="G118" s="618"/>
      <c r="H118" s="618"/>
    </row>
  </sheetData>
  <sortState ref="B46:E71">
    <sortCondition ref="B46:B71"/>
  </sortState>
  <mergeCells count="9">
    <mergeCell ref="A43:H43"/>
    <mergeCell ref="A117:H117"/>
    <mergeCell ref="A118:H118"/>
    <mergeCell ref="A41:H41"/>
    <mergeCell ref="A1:H1"/>
    <mergeCell ref="A28:H28"/>
    <mergeCell ref="A29:H29"/>
    <mergeCell ref="A31:H31"/>
    <mergeCell ref="A40:H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opLeftCell="B1" zoomScale="80" zoomScaleNormal="80" workbookViewId="0">
      <selection activeCell="D25" sqref="D25"/>
    </sheetView>
  </sheetViews>
  <sheetFormatPr defaultRowHeight="14.5"/>
  <cols>
    <col min="1" max="1" width="16.453125" customWidth="1"/>
    <col min="2" max="2" width="19.453125" customWidth="1"/>
    <col min="3" max="3" width="13.1796875" customWidth="1"/>
    <col min="4" max="4" width="11.26953125" customWidth="1"/>
    <col min="5" max="5" width="11.1796875" customWidth="1"/>
    <col min="6" max="6" width="10.453125" customWidth="1"/>
    <col min="7" max="7" width="9.81640625" customWidth="1"/>
    <col min="8" max="8" width="10.26953125" customWidth="1"/>
  </cols>
  <sheetData>
    <row r="1" spans="1:15" s="76" customFormat="1">
      <c r="A1" s="619" t="s">
        <v>372</v>
      </c>
      <c r="B1" s="619"/>
      <c r="C1" s="619"/>
      <c r="D1" s="619"/>
      <c r="E1" s="619"/>
      <c r="F1" s="619"/>
      <c r="G1" s="619"/>
      <c r="H1" s="619"/>
      <c r="J1" s="210"/>
      <c r="K1" s="210"/>
      <c r="L1" s="210"/>
      <c r="M1" s="210"/>
      <c r="N1" s="210"/>
      <c r="O1" s="210"/>
    </row>
    <row r="2" spans="1:15">
      <c r="A2" s="194"/>
      <c r="B2" s="194"/>
      <c r="D2" s="194"/>
      <c r="E2" s="194"/>
      <c r="F2" s="194"/>
      <c r="G2" s="194"/>
      <c r="H2" s="194"/>
      <c r="I2" s="173"/>
      <c r="J2" s="173"/>
      <c r="K2" s="173"/>
      <c r="L2" s="173"/>
      <c r="M2" s="173"/>
      <c r="N2" s="173"/>
      <c r="O2" s="173"/>
    </row>
    <row r="3" spans="1:15" ht="24.5">
      <c r="A3" s="173"/>
      <c r="B3" s="357"/>
      <c r="C3" s="356" t="s">
        <v>283</v>
      </c>
      <c r="D3" s="358" t="s">
        <v>46</v>
      </c>
      <c r="E3" s="355" t="s">
        <v>70</v>
      </c>
      <c r="F3" s="355" t="s">
        <v>533</v>
      </c>
      <c r="G3" s="173"/>
      <c r="H3" s="173"/>
      <c r="I3" s="173"/>
      <c r="J3" s="173"/>
      <c r="K3" s="173"/>
      <c r="L3" s="173"/>
      <c r="M3" s="173"/>
      <c r="N3" s="173"/>
      <c r="O3" s="173"/>
    </row>
    <row r="4" spans="1:15" s="328" customFormat="1">
      <c r="B4" s="354" t="s">
        <v>18</v>
      </c>
      <c r="D4" s="145" t="s">
        <v>101</v>
      </c>
      <c r="E4" s="599">
        <v>0.14000000000000001</v>
      </c>
      <c r="F4" s="309">
        <v>0.19</v>
      </c>
    </row>
    <row r="5" spans="1:15">
      <c r="A5" s="173"/>
      <c r="B5" s="367" t="s">
        <v>19</v>
      </c>
      <c r="C5" s="598">
        <v>0.1385342551</v>
      </c>
      <c r="D5" s="361" t="s">
        <v>103</v>
      </c>
      <c r="E5" s="355"/>
      <c r="F5" s="360">
        <v>0.19</v>
      </c>
      <c r="G5" s="173"/>
      <c r="H5" s="173"/>
      <c r="I5" s="173"/>
      <c r="J5" s="173"/>
      <c r="K5" s="173"/>
      <c r="L5" s="173"/>
      <c r="M5" s="173"/>
      <c r="N5" s="173"/>
      <c r="O5" s="173"/>
    </row>
    <row r="6" spans="1:15">
      <c r="A6" s="173"/>
      <c r="B6" s="367" t="s">
        <v>27</v>
      </c>
      <c r="C6" s="598">
        <v>0.13930187460000001</v>
      </c>
      <c r="D6" s="359" t="s">
        <v>103</v>
      </c>
      <c r="E6" s="355"/>
      <c r="F6" s="360">
        <v>0.19</v>
      </c>
      <c r="G6" s="173"/>
      <c r="H6" s="592"/>
      <c r="I6" s="173"/>
      <c r="J6" s="173"/>
      <c r="K6" s="173"/>
      <c r="L6" s="173"/>
      <c r="M6" s="173"/>
      <c r="N6" s="173"/>
      <c r="O6" s="173"/>
    </row>
    <row r="7" spans="1:15">
      <c r="A7" s="173"/>
      <c r="B7" s="367" t="s">
        <v>26</v>
      </c>
      <c r="C7" s="598">
        <v>0.14153445578999999</v>
      </c>
      <c r="D7" s="359" t="s">
        <v>103</v>
      </c>
      <c r="E7" s="355"/>
      <c r="F7" s="360">
        <v>0.19</v>
      </c>
      <c r="G7" s="173"/>
      <c r="H7" s="592"/>
      <c r="I7" s="173"/>
      <c r="J7" s="173"/>
      <c r="K7" s="173"/>
      <c r="L7" s="173"/>
      <c r="M7" s="173"/>
      <c r="N7" s="173"/>
      <c r="O7" s="173"/>
    </row>
    <row r="8" spans="1:15">
      <c r="A8" s="173"/>
      <c r="B8" s="367" t="s">
        <v>21</v>
      </c>
      <c r="C8" s="598">
        <v>0.14162754304</v>
      </c>
      <c r="D8" s="361" t="s">
        <v>103</v>
      </c>
      <c r="E8" s="355"/>
      <c r="F8" s="360">
        <v>0.19</v>
      </c>
      <c r="G8" s="173"/>
      <c r="H8" s="592"/>
      <c r="I8" s="173"/>
      <c r="J8" s="173"/>
      <c r="K8" s="173"/>
      <c r="L8" s="173"/>
      <c r="M8" s="173"/>
      <c r="N8" s="173"/>
      <c r="O8" s="173"/>
    </row>
    <row r="9" spans="1:15">
      <c r="A9" s="173"/>
      <c r="B9" s="367" t="s">
        <v>22</v>
      </c>
      <c r="C9" s="598">
        <v>0.14280635076000001</v>
      </c>
      <c r="D9" s="359" t="s">
        <v>97</v>
      </c>
      <c r="E9" s="355"/>
      <c r="F9" s="360">
        <v>0.19</v>
      </c>
      <c r="G9" s="173"/>
      <c r="H9" s="592"/>
      <c r="I9" s="173"/>
      <c r="J9" s="173"/>
      <c r="K9" s="173"/>
      <c r="L9" s="173"/>
      <c r="M9" s="173"/>
      <c r="N9" s="173"/>
      <c r="O9" s="173"/>
    </row>
    <row r="10" spans="1:15">
      <c r="A10" s="173"/>
      <c r="B10" s="367" t="s">
        <v>20</v>
      </c>
      <c r="C10" s="598">
        <v>0.14720072195</v>
      </c>
      <c r="D10" s="361" t="s">
        <v>100</v>
      </c>
      <c r="E10" s="355"/>
      <c r="F10" s="360">
        <v>0.19</v>
      </c>
      <c r="G10" s="173"/>
      <c r="H10" s="592"/>
      <c r="I10" s="173"/>
      <c r="J10" s="173"/>
      <c r="K10" s="173"/>
      <c r="L10" s="173"/>
      <c r="M10" s="173"/>
      <c r="N10" s="173"/>
      <c r="O10" s="173"/>
    </row>
    <row r="11" spans="1:15">
      <c r="A11" s="173"/>
      <c r="B11" s="367" t="s">
        <v>34</v>
      </c>
      <c r="C11" s="598">
        <v>0.16485344938000002</v>
      </c>
      <c r="D11" s="359" t="s">
        <v>104</v>
      </c>
      <c r="E11" s="355"/>
      <c r="F11" s="360">
        <v>0.19</v>
      </c>
      <c r="G11" s="173"/>
      <c r="H11" s="592"/>
      <c r="I11" s="173"/>
      <c r="J11" s="173"/>
      <c r="K11" s="173"/>
      <c r="L11" s="173"/>
      <c r="M11" s="173"/>
      <c r="N11" s="173"/>
      <c r="O11" s="173"/>
    </row>
    <row r="12" spans="1:15">
      <c r="A12" s="173"/>
      <c r="B12" s="367" t="s">
        <v>25</v>
      </c>
      <c r="C12" s="598">
        <v>0.17056929659</v>
      </c>
      <c r="D12" s="361" t="s">
        <v>102</v>
      </c>
      <c r="E12" s="355"/>
      <c r="F12" s="360">
        <v>0.19</v>
      </c>
      <c r="G12" s="173"/>
      <c r="H12" s="592"/>
      <c r="I12" s="173"/>
      <c r="J12" s="173"/>
      <c r="K12" s="173"/>
      <c r="L12" s="173"/>
      <c r="M12" s="173"/>
      <c r="N12" s="173"/>
      <c r="O12" s="173"/>
    </row>
    <row r="13" spans="1:15">
      <c r="A13" s="173"/>
      <c r="B13" s="367" t="s">
        <v>29</v>
      </c>
      <c r="C13" s="598">
        <v>0.17180856518999998</v>
      </c>
      <c r="D13" s="359" t="s">
        <v>102</v>
      </c>
      <c r="E13" s="355"/>
      <c r="F13" s="360">
        <v>0.19</v>
      </c>
      <c r="G13" s="173"/>
      <c r="H13" s="592"/>
      <c r="I13" s="173"/>
      <c r="J13" s="173"/>
      <c r="K13" s="173"/>
      <c r="L13" s="173"/>
      <c r="M13" s="173"/>
      <c r="N13" s="173"/>
      <c r="O13" s="173"/>
    </row>
    <row r="14" spans="1:15">
      <c r="A14" s="173"/>
      <c r="B14" s="367" t="s">
        <v>24</v>
      </c>
      <c r="C14" s="598">
        <v>0.1806347724</v>
      </c>
      <c r="D14" s="359" t="s">
        <v>534</v>
      </c>
      <c r="E14" s="355"/>
      <c r="F14" s="360">
        <v>0.19</v>
      </c>
      <c r="G14" s="173"/>
      <c r="H14" s="592"/>
      <c r="I14" s="173"/>
      <c r="J14" s="173"/>
      <c r="K14" s="173"/>
      <c r="L14" s="173"/>
      <c r="M14" s="173"/>
      <c r="N14" s="173"/>
      <c r="O14" s="173"/>
    </row>
    <row r="15" spans="1:15">
      <c r="A15" s="173"/>
      <c r="B15" s="367" t="s">
        <v>30</v>
      </c>
      <c r="C15" s="598">
        <v>0.18181075301999999</v>
      </c>
      <c r="D15" s="361" t="s">
        <v>534</v>
      </c>
      <c r="E15" s="355"/>
      <c r="F15" s="360">
        <v>0.19</v>
      </c>
      <c r="G15" s="173"/>
      <c r="H15" s="592"/>
      <c r="I15" s="173"/>
      <c r="J15" s="173"/>
      <c r="K15" s="173"/>
      <c r="L15" s="173"/>
      <c r="M15" s="173"/>
      <c r="N15" s="173"/>
      <c r="O15" s="173"/>
    </row>
    <row r="16" spans="1:15">
      <c r="A16" s="173"/>
      <c r="B16" s="367" t="s">
        <v>32</v>
      </c>
      <c r="C16" s="598">
        <v>0.18308577693</v>
      </c>
      <c r="D16" s="359" t="s">
        <v>534</v>
      </c>
      <c r="E16" s="355"/>
      <c r="F16" s="360">
        <v>0.19</v>
      </c>
      <c r="G16" s="173"/>
      <c r="H16" s="592"/>
      <c r="I16" s="173"/>
      <c r="J16" s="173"/>
      <c r="K16" s="173"/>
      <c r="L16" s="173"/>
      <c r="M16" s="173"/>
      <c r="N16" s="173"/>
      <c r="O16" s="173"/>
    </row>
    <row r="17" spans="1:19">
      <c r="A17" s="173"/>
      <c r="B17" s="367" t="s">
        <v>31</v>
      </c>
      <c r="C17" s="598">
        <v>0.19370698132</v>
      </c>
      <c r="D17" s="361" t="s">
        <v>98</v>
      </c>
      <c r="E17" s="355"/>
      <c r="F17" s="360">
        <v>0.19</v>
      </c>
      <c r="G17" s="173"/>
      <c r="H17" s="592"/>
      <c r="I17" s="173"/>
      <c r="J17" s="173"/>
      <c r="K17" s="173"/>
      <c r="L17" s="173"/>
      <c r="M17" s="173"/>
      <c r="N17" s="173"/>
      <c r="O17" s="173"/>
      <c r="P17" s="173"/>
      <c r="Q17" s="173"/>
      <c r="R17" s="173"/>
      <c r="S17" s="173"/>
    </row>
    <row r="18" spans="1:19">
      <c r="A18" s="173"/>
      <c r="B18" s="367" t="s">
        <v>23</v>
      </c>
      <c r="C18" s="598">
        <v>0.19535095163000002</v>
      </c>
      <c r="D18" s="361" t="s">
        <v>535</v>
      </c>
      <c r="E18" s="355"/>
      <c r="F18" s="360">
        <v>0.19</v>
      </c>
      <c r="G18" s="173"/>
      <c r="H18" s="592"/>
      <c r="I18" s="173"/>
      <c r="J18" s="173"/>
      <c r="K18" s="173"/>
      <c r="L18" s="173"/>
      <c r="M18" s="173"/>
      <c r="N18" s="173"/>
      <c r="O18" s="173"/>
      <c r="P18" s="173"/>
      <c r="Q18" s="173"/>
      <c r="R18" s="173"/>
      <c r="S18" s="173"/>
    </row>
    <row r="19" spans="1:19">
      <c r="A19" s="173"/>
      <c r="B19" s="367" t="s">
        <v>28</v>
      </c>
      <c r="C19" s="598">
        <v>0.20591247243000002</v>
      </c>
      <c r="D19" s="361" t="s">
        <v>536</v>
      </c>
      <c r="E19" s="355"/>
      <c r="F19" s="360">
        <v>0.19</v>
      </c>
      <c r="G19" s="173"/>
      <c r="H19" s="592"/>
      <c r="I19" s="173"/>
      <c r="J19" s="173"/>
      <c r="K19" s="173"/>
      <c r="L19" s="173"/>
      <c r="M19" s="173"/>
      <c r="N19" s="173"/>
      <c r="O19" s="173"/>
      <c r="P19" s="173"/>
      <c r="Q19" s="173"/>
      <c r="R19" s="173"/>
      <c r="S19" s="173"/>
    </row>
    <row r="20" spans="1:19">
      <c r="A20" s="173"/>
      <c r="B20" s="367" t="s">
        <v>38</v>
      </c>
      <c r="C20" s="598">
        <v>0.20844871146999999</v>
      </c>
      <c r="D20" s="359" t="s">
        <v>99</v>
      </c>
      <c r="E20" s="355"/>
      <c r="F20" s="360">
        <v>0.19</v>
      </c>
      <c r="G20" s="173"/>
      <c r="H20" s="592"/>
      <c r="I20" s="173"/>
      <c r="J20" s="173"/>
      <c r="K20" s="173"/>
      <c r="L20" s="173"/>
      <c r="M20" s="173"/>
      <c r="N20" s="173"/>
      <c r="O20" s="173"/>
      <c r="P20" s="173"/>
      <c r="Q20" s="173"/>
      <c r="R20" s="173"/>
      <c r="S20" s="173"/>
    </row>
    <row r="21" spans="1:19">
      <c r="A21" s="173"/>
      <c r="B21" s="367" t="s">
        <v>35</v>
      </c>
      <c r="C21" s="598">
        <v>0.21206187985</v>
      </c>
      <c r="D21" s="359" t="s">
        <v>537</v>
      </c>
      <c r="E21" s="355"/>
      <c r="F21" s="360">
        <v>0.19</v>
      </c>
      <c r="G21" s="173"/>
      <c r="H21" s="592"/>
      <c r="I21" s="173"/>
      <c r="J21" s="173"/>
      <c r="K21" s="173"/>
      <c r="L21" s="173"/>
      <c r="M21" s="173"/>
      <c r="N21" s="173"/>
      <c r="O21" s="173"/>
      <c r="P21" s="173"/>
      <c r="Q21" s="173"/>
      <c r="R21" s="173"/>
      <c r="S21" s="173"/>
    </row>
    <row r="22" spans="1:19">
      <c r="A22" s="173"/>
      <c r="B22" s="367" t="s">
        <v>36</v>
      </c>
      <c r="C22" s="598">
        <v>0.22015802784000002</v>
      </c>
      <c r="D22" s="361" t="s">
        <v>538</v>
      </c>
      <c r="E22" s="355"/>
      <c r="F22" s="360">
        <v>0.19</v>
      </c>
      <c r="G22" s="173"/>
      <c r="H22" s="592"/>
      <c r="I22" s="173"/>
      <c r="J22" s="173"/>
      <c r="K22" s="173"/>
      <c r="L22" s="173"/>
      <c r="M22" s="173"/>
      <c r="N22" s="173"/>
      <c r="O22" s="173"/>
      <c r="P22" s="173"/>
      <c r="Q22" s="173"/>
      <c r="R22" s="173"/>
      <c r="S22" s="173"/>
    </row>
    <row r="23" spans="1:19">
      <c r="A23" s="173"/>
      <c r="B23" s="367" t="s">
        <v>33</v>
      </c>
      <c r="C23" s="598">
        <v>0.25126403166</v>
      </c>
      <c r="D23" s="359" t="s">
        <v>539</v>
      </c>
      <c r="E23" s="355"/>
      <c r="F23" s="360">
        <v>0.19</v>
      </c>
      <c r="G23" s="173"/>
      <c r="H23" s="592"/>
      <c r="I23" s="173"/>
      <c r="J23" s="173"/>
      <c r="K23" s="173"/>
      <c r="L23" s="173"/>
      <c r="M23" s="173"/>
      <c r="N23" s="173"/>
      <c r="O23" s="173"/>
      <c r="P23" s="173"/>
      <c r="Q23" s="173"/>
      <c r="R23" s="173"/>
      <c r="S23" s="173"/>
    </row>
    <row r="24" spans="1:19">
      <c r="A24" s="173"/>
      <c r="B24" s="367" t="s">
        <v>37</v>
      </c>
      <c r="C24" s="598">
        <v>0.25300676363000002</v>
      </c>
      <c r="D24" s="361" t="s">
        <v>539</v>
      </c>
      <c r="E24" s="355"/>
      <c r="F24" s="360">
        <v>0.19</v>
      </c>
      <c r="G24" s="173"/>
      <c r="H24" s="592"/>
      <c r="I24" s="173"/>
      <c r="J24" s="173"/>
      <c r="K24" s="173"/>
      <c r="L24" s="173"/>
      <c r="M24" s="173"/>
      <c r="N24" s="173"/>
      <c r="O24" s="173"/>
      <c r="P24" s="173"/>
      <c r="Q24" s="173"/>
      <c r="R24" s="173"/>
      <c r="S24" s="173"/>
    </row>
    <row r="25" spans="1:19">
      <c r="A25" s="173"/>
      <c r="B25" s="362" t="s">
        <v>53</v>
      </c>
      <c r="C25" s="363">
        <v>0.19</v>
      </c>
      <c r="D25" s="364"/>
      <c r="E25" s="365"/>
      <c r="F25" s="355"/>
      <c r="G25" s="173"/>
      <c r="H25" s="173"/>
      <c r="I25" s="173"/>
      <c r="J25" s="173"/>
      <c r="K25" s="173"/>
      <c r="L25" s="173"/>
      <c r="M25" s="173"/>
      <c r="N25" s="173"/>
      <c r="O25" s="173"/>
      <c r="P25" s="173"/>
      <c r="Q25" s="173"/>
      <c r="R25" s="173"/>
      <c r="S25" s="173"/>
    </row>
    <row r="26" spans="1:19">
      <c r="A26" s="173"/>
      <c r="D26" s="366"/>
      <c r="E26" s="355"/>
      <c r="F26" s="355"/>
      <c r="G26" s="173"/>
      <c r="H26" s="173"/>
      <c r="I26" s="173"/>
      <c r="J26" s="173"/>
      <c r="K26" s="173"/>
      <c r="L26" s="173"/>
      <c r="M26" s="173"/>
      <c r="N26" s="173"/>
      <c r="O26" s="173"/>
      <c r="P26" s="173"/>
      <c r="Q26" s="173"/>
      <c r="R26" s="173"/>
      <c r="S26" s="173"/>
    </row>
    <row r="27" spans="1:19">
      <c r="A27" s="194"/>
      <c r="B27" s="194"/>
      <c r="C27" s="194"/>
      <c r="D27" s="194"/>
      <c r="E27" s="194"/>
      <c r="F27" s="194"/>
      <c r="G27" s="194"/>
      <c r="H27" s="194"/>
      <c r="I27" s="173"/>
      <c r="J27" s="173"/>
      <c r="K27" s="173"/>
      <c r="L27" s="173"/>
      <c r="M27" s="173"/>
      <c r="N27" s="173"/>
      <c r="O27" s="173"/>
      <c r="P27" s="173"/>
      <c r="Q27" s="173"/>
      <c r="R27" s="173"/>
      <c r="S27" s="173"/>
    </row>
    <row r="28" spans="1:19" ht="14.25" customHeight="1">
      <c r="A28" s="618" t="s">
        <v>456</v>
      </c>
      <c r="B28" s="618"/>
      <c r="C28" s="618"/>
      <c r="D28" s="618"/>
      <c r="E28" s="618"/>
      <c r="F28" s="618"/>
      <c r="G28" s="618"/>
      <c r="H28" s="618"/>
      <c r="I28" s="173"/>
      <c r="J28" s="173"/>
      <c r="K28" s="173"/>
      <c r="L28" s="173"/>
      <c r="M28" s="173"/>
      <c r="N28" s="173"/>
      <c r="O28" s="173"/>
      <c r="P28" s="173"/>
      <c r="Q28" s="173"/>
      <c r="R28" s="173"/>
      <c r="S28" s="173"/>
    </row>
    <row r="29" spans="1:19" s="6" customFormat="1" ht="25.4" customHeight="1">
      <c r="A29" s="628" t="s">
        <v>509</v>
      </c>
      <c r="B29" s="628"/>
      <c r="C29" s="628"/>
      <c r="D29" s="628"/>
      <c r="E29" s="628"/>
      <c r="F29" s="628"/>
      <c r="G29" s="628"/>
      <c r="H29" s="628"/>
    </row>
    <row r="30" spans="1:19">
      <c r="A30" s="194"/>
      <c r="B30" s="194"/>
      <c r="C30" s="194"/>
      <c r="D30" s="194"/>
      <c r="E30" s="194"/>
      <c r="F30" s="194"/>
      <c r="G30" s="194"/>
      <c r="H30" s="194"/>
      <c r="I30" s="173"/>
      <c r="J30" s="173"/>
      <c r="K30" s="173"/>
      <c r="L30" s="173"/>
      <c r="M30" s="173"/>
      <c r="N30" s="173"/>
      <c r="O30" s="173"/>
      <c r="P30" s="173"/>
      <c r="Q30" s="173"/>
      <c r="R30" s="173"/>
      <c r="S30" s="173"/>
    </row>
    <row r="31" spans="1:19" s="76" customFormat="1">
      <c r="A31" s="619" t="s">
        <v>388</v>
      </c>
      <c r="B31" s="619"/>
      <c r="C31" s="619"/>
      <c r="D31" s="619"/>
      <c r="E31" s="619"/>
      <c r="F31" s="619"/>
      <c r="G31" s="619"/>
      <c r="H31" s="619"/>
    </row>
    <row r="32" spans="1:19">
      <c r="A32" s="173"/>
      <c r="B32" s="173"/>
      <c r="C32" s="173"/>
      <c r="D32" s="173"/>
      <c r="E32" s="173"/>
      <c r="F32" s="173"/>
      <c r="G32" s="173"/>
      <c r="H32" s="173"/>
      <c r="I32" s="6"/>
      <c r="J32" s="6"/>
      <c r="K32" s="7"/>
      <c r="L32" s="7"/>
      <c r="M32" s="7"/>
      <c r="N32" s="7"/>
      <c r="O32" s="6"/>
      <c r="P32" s="6"/>
      <c r="Q32" s="6"/>
      <c r="R32" s="6"/>
      <c r="S32" s="6"/>
    </row>
    <row r="33" spans="1:19" ht="36">
      <c r="A33" s="173"/>
      <c r="B33" s="173"/>
      <c r="C33" s="72" t="s">
        <v>106</v>
      </c>
      <c r="D33" s="74" t="s">
        <v>46</v>
      </c>
      <c r="E33" s="14"/>
      <c r="F33" s="15"/>
      <c r="G33" s="173"/>
      <c r="H33" s="173"/>
      <c r="I33" s="6"/>
      <c r="J33" s="6"/>
      <c r="K33" s="7"/>
      <c r="L33" s="7"/>
      <c r="M33" s="7"/>
      <c r="N33" s="7"/>
      <c r="O33" s="6"/>
      <c r="P33" s="6"/>
      <c r="Q33" s="6"/>
      <c r="R33" s="6"/>
      <c r="S33" s="6"/>
    </row>
    <row r="34" spans="1:19">
      <c r="A34" s="173"/>
      <c r="B34" s="138">
        <v>2015</v>
      </c>
      <c r="C34" s="222">
        <v>0.17</v>
      </c>
      <c r="D34" s="171" t="s">
        <v>102</v>
      </c>
      <c r="E34" s="5"/>
      <c r="F34" s="5"/>
      <c r="G34" s="173"/>
      <c r="H34" s="173"/>
      <c r="I34" s="173"/>
      <c r="J34" s="173"/>
      <c r="K34" s="13"/>
      <c r="L34" s="13"/>
      <c r="M34" s="13"/>
      <c r="N34" s="13"/>
      <c r="O34" s="173"/>
      <c r="P34" s="173"/>
      <c r="Q34" s="173"/>
      <c r="R34" s="173"/>
      <c r="S34" s="173"/>
    </row>
    <row r="35" spans="1:19">
      <c r="A35" s="173"/>
      <c r="B35" s="138">
        <v>2016</v>
      </c>
      <c r="C35" s="222">
        <v>0.17</v>
      </c>
      <c r="D35" s="171" t="s">
        <v>104</v>
      </c>
      <c r="E35" s="5"/>
      <c r="F35" s="5"/>
      <c r="G35" s="173"/>
      <c r="H35" s="173"/>
      <c r="I35" s="173"/>
      <c r="J35" s="173"/>
      <c r="K35" s="13"/>
      <c r="L35" s="13"/>
      <c r="M35" s="13"/>
      <c r="N35" s="13"/>
      <c r="O35" s="173"/>
      <c r="P35" s="173"/>
      <c r="Q35" s="173"/>
      <c r="R35" s="173"/>
      <c r="S35" s="173"/>
    </row>
    <row r="36" spans="1:19">
      <c r="A36" s="173"/>
      <c r="B36" s="138">
        <v>2017</v>
      </c>
      <c r="C36" s="222">
        <v>0.17</v>
      </c>
      <c r="D36" s="171" t="s">
        <v>102</v>
      </c>
      <c r="E36" s="5"/>
      <c r="F36" s="5"/>
      <c r="G36" s="173"/>
      <c r="H36" s="173"/>
      <c r="I36" s="173"/>
      <c r="J36" s="173"/>
      <c r="K36" s="13"/>
      <c r="L36" s="13"/>
      <c r="M36" s="13"/>
      <c r="N36" s="13"/>
      <c r="O36" s="173"/>
      <c r="P36" s="173"/>
      <c r="Q36" s="173"/>
      <c r="R36" s="173"/>
      <c r="S36" s="173"/>
    </row>
    <row r="37" spans="1:19">
      <c r="A37" s="173"/>
      <c r="B37" s="138">
        <v>2018</v>
      </c>
      <c r="C37" s="222">
        <v>0.16</v>
      </c>
      <c r="D37" s="171" t="s">
        <v>104</v>
      </c>
      <c r="E37" s="5"/>
      <c r="F37" s="5"/>
      <c r="G37" s="173"/>
      <c r="H37" s="173"/>
      <c r="I37" s="173"/>
      <c r="J37" s="173"/>
      <c r="K37" s="13"/>
      <c r="L37" s="13"/>
      <c r="M37" s="13"/>
      <c r="N37" s="13"/>
      <c r="O37" s="173"/>
      <c r="P37" s="173"/>
      <c r="Q37" s="173"/>
      <c r="R37" s="173"/>
      <c r="S37" s="173"/>
    </row>
    <row r="38" spans="1:19">
      <c r="A38" s="173"/>
      <c r="B38" s="138">
        <v>2019</v>
      </c>
      <c r="C38" s="222">
        <v>0.16</v>
      </c>
      <c r="D38" s="171" t="s">
        <v>315</v>
      </c>
      <c r="E38" s="5"/>
      <c r="F38" s="5"/>
      <c r="G38" s="173"/>
      <c r="H38" s="173"/>
      <c r="I38" s="173"/>
      <c r="J38" s="173"/>
      <c r="K38" s="13"/>
      <c r="L38" s="13"/>
      <c r="M38" s="13"/>
      <c r="N38" s="13"/>
      <c r="O38" s="173"/>
      <c r="P38" s="173"/>
      <c r="Q38" s="173"/>
      <c r="R38" s="173"/>
      <c r="S38" s="173"/>
    </row>
    <row r="39" spans="1:19">
      <c r="A39" s="6"/>
      <c r="B39" s="138">
        <v>2020</v>
      </c>
      <c r="C39" s="222">
        <v>0.14000000000000001</v>
      </c>
      <c r="D39" s="171" t="s">
        <v>105</v>
      </c>
      <c r="E39" s="6"/>
      <c r="F39" s="6"/>
      <c r="G39" s="6"/>
      <c r="H39" s="6"/>
      <c r="I39" s="173"/>
      <c r="J39" s="173"/>
      <c r="K39" s="173"/>
      <c r="L39" s="173"/>
      <c r="M39" s="173"/>
      <c r="N39" s="173"/>
      <c r="O39" s="173"/>
      <c r="P39" s="173"/>
      <c r="Q39" s="173"/>
      <c r="R39" s="173"/>
      <c r="S39" s="173"/>
    </row>
    <row r="40" spans="1:19" s="6" customFormat="1">
      <c r="B40" s="160"/>
      <c r="C40" s="143"/>
      <c r="D40" s="144"/>
    </row>
    <row r="41" spans="1:19" s="6" customFormat="1" ht="14.25" customHeight="1">
      <c r="A41" s="618" t="s">
        <v>457</v>
      </c>
      <c r="B41" s="618"/>
      <c r="C41" s="618"/>
      <c r="D41" s="618"/>
      <c r="E41" s="618"/>
      <c r="F41" s="618"/>
      <c r="G41" s="618"/>
      <c r="H41" s="618"/>
    </row>
    <row r="42" spans="1:19" s="6" customFormat="1" ht="66.75" customHeight="1">
      <c r="A42" s="628" t="s">
        <v>458</v>
      </c>
      <c r="B42" s="628"/>
      <c r="C42" s="628"/>
      <c r="D42" s="628"/>
      <c r="E42" s="628"/>
      <c r="F42" s="628"/>
      <c r="G42" s="628"/>
      <c r="H42" s="628"/>
    </row>
    <row r="43" spans="1:19">
      <c r="A43" s="194"/>
      <c r="B43" s="194"/>
      <c r="C43" s="194"/>
      <c r="D43" s="194"/>
      <c r="E43" s="194"/>
      <c r="F43" s="194"/>
      <c r="G43" s="194"/>
      <c r="H43" s="194"/>
      <c r="I43" s="173"/>
      <c r="J43" s="173"/>
      <c r="K43" s="173"/>
      <c r="L43" s="173"/>
      <c r="M43" s="173"/>
      <c r="N43" s="173"/>
      <c r="O43" s="173"/>
      <c r="P43" s="173"/>
      <c r="Q43" s="173"/>
      <c r="R43" s="173"/>
      <c r="S43" s="173"/>
    </row>
  </sheetData>
  <sortState ref="B4:D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zoomScale="80" zoomScaleNormal="80" workbookViewId="0">
      <selection activeCell="E65" sqref="E65"/>
    </sheetView>
  </sheetViews>
  <sheetFormatPr defaultRowHeight="14.5"/>
  <cols>
    <col min="2" max="2" width="14.1796875" customWidth="1"/>
    <col min="3" max="3" width="11.26953125" customWidth="1"/>
    <col min="4" max="7" width="12.81640625" bestFit="1" customWidth="1"/>
  </cols>
  <sheetData>
    <row r="1" spans="1:8" s="149" customFormat="1">
      <c r="A1" s="211" t="s">
        <v>508</v>
      </c>
      <c r="B1" s="212"/>
      <c r="C1" s="212"/>
      <c r="D1" s="212"/>
      <c r="E1" s="212"/>
      <c r="F1" s="212"/>
      <c r="G1" s="212"/>
      <c r="H1" s="212"/>
    </row>
    <row r="2" spans="1:8" s="173" customFormat="1">
      <c r="A2" s="196"/>
      <c r="B2" s="196"/>
      <c r="C2" s="196"/>
      <c r="D2" s="196"/>
      <c r="E2" s="196"/>
      <c r="F2" s="196"/>
      <c r="G2" s="196"/>
      <c r="H2" s="196"/>
    </row>
    <row r="3" spans="1:8" s="173" customFormat="1">
      <c r="B3" s="355"/>
      <c r="C3" s="260">
        <v>2018</v>
      </c>
      <c r="D3" s="260" t="s">
        <v>70</v>
      </c>
      <c r="E3" s="355" t="s">
        <v>540</v>
      </c>
      <c r="F3" s="260" t="s">
        <v>541</v>
      </c>
      <c r="G3" s="77"/>
      <c r="H3" s="22"/>
    </row>
    <row r="4" spans="1:8" s="173" customFormat="1">
      <c r="B4" s="303" t="s">
        <v>20</v>
      </c>
      <c r="C4" s="135">
        <v>5.1999999999999998E-2</v>
      </c>
      <c r="D4" s="136"/>
      <c r="E4" s="341">
        <v>0.115</v>
      </c>
      <c r="F4" s="135">
        <v>8.6999999999999994E-2</v>
      </c>
      <c r="G4" s="29"/>
      <c r="H4" s="29"/>
    </row>
    <row r="5" spans="1:8" s="173" customFormat="1">
      <c r="B5" s="32" t="s">
        <v>18</v>
      </c>
      <c r="D5" s="137">
        <v>5.2999999999999999E-2</v>
      </c>
      <c r="E5" s="342">
        <v>0.115</v>
      </c>
      <c r="F5" s="137">
        <v>8.6999999999999994E-2</v>
      </c>
      <c r="G5" s="29"/>
      <c r="H5" s="29"/>
    </row>
    <row r="6" spans="1:8" s="173" customFormat="1">
      <c r="B6" s="303" t="s">
        <v>19</v>
      </c>
      <c r="C6" s="135">
        <v>5.2999999999999999E-2</v>
      </c>
      <c r="D6" s="135"/>
      <c r="E6" s="341">
        <v>0.115</v>
      </c>
      <c r="F6" s="135">
        <v>8.6999999999999994E-2</v>
      </c>
      <c r="G6" s="82"/>
      <c r="H6" s="29"/>
    </row>
    <row r="7" spans="1:8" s="173" customFormat="1">
      <c r="B7" s="303" t="s">
        <v>21</v>
      </c>
      <c r="C7" s="135">
        <v>6.4000000000000001E-2</v>
      </c>
      <c r="D7" s="135"/>
      <c r="E7" s="341">
        <v>0.115</v>
      </c>
      <c r="F7" s="135">
        <v>8.6999999999999994E-2</v>
      </c>
      <c r="G7" s="29"/>
      <c r="H7" s="29"/>
    </row>
    <row r="8" spans="1:8" s="173" customFormat="1">
      <c r="B8" s="303" t="s">
        <v>23</v>
      </c>
      <c r="C8" s="135">
        <v>6.5000000000000002E-2</v>
      </c>
      <c r="D8" s="135"/>
      <c r="E8" s="341">
        <v>0.115</v>
      </c>
      <c r="F8" s="135">
        <v>8.6999999999999994E-2</v>
      </c>
      <c r="G8" s="29"/>
      <c r="H8" s="29"/>
    </row>
    <row r="9" spans="1:8" s="173" customFormat="1">
      <c r="B9" s="303" t="s">
        <v>24</v>
      </c>
      <c r="C9" s="135">
        <v>7.0999999999999994E-2</v>
      </c>
      <c r="D9" s="135"/>
      <c r="E9" s="341">
        <v>0.115</v>
      </c>
      <c r="F9" s="135">
        <v>8.6999999999999994E-2</v>
      </c>
      <c r="G9" s="29"/>
      <c r="H9" s="29"/>
    </row>
    <row r="10" spans="1:8" s="173" customFormat="1">
      <c r="B10" s="303" t="s">
        <v>25</v>
      </c>
      <c r="C10" s="135">
        <v>7.2999999999999995E-2</v>
      </c>
      <c r="D10" s="135"/>
      <c r="E10" s="341">
        <v>0.115</v>
      </c>
      <c r="F10" s="135">
        <v>8.6999999999999994E-2</v>
      </c>
      <c r="G10" s="29"/>
      <c r="H10" s="29"/>
    </row>
    <row r="11" spans="1:8" s="173" customFormat="1">
      <c r="B11" s="303" t="s">
        <v>22</v>
      </c>
      <c r="C11" s="135">
        <v>7.4999999999999997E-2</v>
      </c>
      <c r="D11" s="137"/>
      <c r="E11" s="341">
        <v>0.115</v>
      </c>
      <c r="F11" s="135">
        <v>8.6999999999999994E-2</v>
      </c>
      <c r="G11" s="29"/>
      <c r="H11" s="29"/>
    </row>
    <row r="12" spans="1:8" s="173" customFormat="1">
      <c r="B12" s="303" t="s">
        <v>26</v>
      </c>
      <c r="C12" s="135">
        <v>7.8E-2</v>
      </c>
      <c r="D12" s="135"/>
      <c r="E12" s="341">
        <v>0.115</v>
      </c>
      <c r="F12" s="135">
        <v>8.6999999999999994E-2</v>
      </c>
      <c r="G12" s="82"/>
      <c r="H12" s="29"/>
    </row>
    <row r="13" spans="1:8" s="173" customFormat="1">
      <c r="B13" s="303" t="s">
        <v>28</v>
      </c>
      <c r="C13" s="135">
        <v>8.2000000000000003E-2</v>
      </c>
      <c r="D13" s="135"/>
      <c r="E13" s="341">
        <v>0.115</v>
      </c>
      <c r="F13" s="135">
        <v>8.6999999999999994E-2</v>
      </c>
      <c r="G13" s="29"/>
      <c r="H13" s="29"/>
    </row>
    <row r="14" spans="1:8" s="173" customFormat="1">
      <c r="B14" s="303" t="s">
        <v>27</v>
      </c>
      <c r="C14" s="135">
        <v>8.2000000000000003E-2</v>
      </c>
      <c r="D14" s="135"/>
      <c r="E14" s="341">
        <v>0.115</v>
      </c>
      <c r="F14" s="135">
        <v>8.6999999999999994E-2</v>
      </c>
      <c r="G14" s="29"/>
      <c r="H14" s="29"/>
    </row>
    <row r="15" spans="1:8" s="173" customFormat="1">
      <c r="B15" s="303" t="s">
        <v>29</v>
      </c>
      <c r="C15" s="135">
        <v>8.8999999999999996E-2</v>
      </c>
      <c r="D15" s="135"/>
      <c r="E15" s="341">
        <v>0.115</v>
      </c>
      <c r="F15" s="135">
        <v>8.6999999999999994E-2</v>
      </c>
      <c r="G15" s="81"/>
      <c r="H15" s="29"/>
    </row>
    <row r="16" spans="1:8" s="173" customFormat="1">
      <c r="B16" s="303" t="s">
        <v>30</v>
      </c>
      <c r="C16" s="135">
        <v>8.8999999999999996E-2</v>
      </c>
      <c r="D16" s="136"/>
      <c r="E16" s="341">
        <v>0.115</v>
      </c>
      <c r="F16" s="135">
        <v>8.6999999999999994E-2</v>
      </c>
      <c r="G16" s="29"/>
      <c r="H16" s="29"/>
    </row>
    <row r="17" spans="1:8" s="173" customFormat="1">
      <c r="B17" s="303" t="s">
        <v>32</v>
      </c>
      <c r="C17" s="135">
        <v>0.10299999999999999</v>
      </c>
      <c r="D17" s="135"/>
      <c r="E17" s="341">
        <v>0.115</v>
      </c>
      <c r="F17" s="135">
        <v>8.6999999999999994E-2</v>
      </c>
      <c r="G17" s="29"/>
      <c r="H17" s="29"/>
    </row>
    <row r="18" spans="1:8" s="173" customFormat="1">
      <c r="B18" s="303" t="s">
        <v>37</v>
      </c>
      <c r="C18" s="135">
        <v>0.104</v>
      </c>
      <c r="D18" s="135"/>
      <c r="E18" s="341">
        <v>0.115</v>
      </c>
      <c r="F18" s="135">
        <v>8.6999999999999994E-2</v>
      </c>
      <c r="G18" s="29"/>
      <c r="H18" s="29"/>
    </row>
    <row r="19" spans="1:8" s="173" customFormat="1">
      <c r="B19" s="303" t="s">
        <v>36</v>
      </c>
      <c r="C19" s="135">
        <v>0.109</v>
      </c>
      <c r="D19" s="135"/>
      <c r="E19" s="341">
        <v>0.115</v>
      </c>
      <c r="F19" s="135">
        <v>8.6999999999999994E-2</v>
      </c>
      <c r="G19" s="29"/>
      <c r="H19" s="29"/>
    </row>
    <row r="20" spans="1:8" s="173" customFormat="1">
      <c r="B20" s="303" t="s">
        <v>34</v>
      </c>
      <c r="C20" s="135">
        <v>0.113</v>
      </c>
      <c r="D20" s="135"/>
      <c r="E20" s="341">
        <v>0.115</v>
      </c>
      <c r="F20" s="135">
        <v>8.6999999999999994E-2</v>
      </c>
      <c r="G20" s="29"/>
      <c r="H20" s="29"/>
    </row>
    <row r="21" spans="1:8" s="173" customFormat="1">
      <c r="B21" s="303" t="s">
        <v>35</v>
      </c>
      <c r="C21" s="135">
        <v>0.114</v>
      </c>
      <c r="D21" s="355"/>
      <c r="E21" s="341">
        <v>0.115</v>
      </c>
      <c r="F21" s="135">
        <v>8.6999999999999994E-2</v>
      </c>
      <c r="G21" s="29"/>
      <c r="H21" s="29"/>
    </row>
    <row r="22" spans="1:8" s="173" customFormat="1">
      <c r="B22" s="303" t="s">
        <v>31</v>
      </c>
      <c r="C22" s="135">
        <v>0.11700000000000001</v>
      </c>
      <c r="D22" s="135"/>
      <c r="E22" s="341">
        <v>0.115</v>
      </c>
      <c r="F22" s="135">
        <v>8.6999999999999994E-2</v>
      </c>
      <c r="G22" s="29"/>
      <c r="H22" s="29"/>
    </row>
    <row r="23" spans="1:8" s="173" customFormat="1">
      <c r="B23" s="303" t="s">
        <v>38</v>
      </c>
      <c r="C23" s="135">
        <v>0.126</v>
      </c>
      <c r="D23" s="135"/>
      <c r="E23" s="341">
        <v>0.115</v>
      </c>
      <c r="F23" s="135">
        <v>8.6999999999999994E-2</v>
      </c>
      <c r="G23" s="29"/>
      <c r="H23" s="29"/>
    </row>
    <row r="24" spans="1:8" s="173" customFormat="1">
      <c r="B24" s="303" t="s">
        <v>33</v>
      </c>
      <c r="C24" s="135">
        <v>0.127</v>
      </c>
      <c r="D24" s="135"/>
      <c r="E24" s="341">
        <v>0.115</v>
      </c>
      <c r="F24" s="135">
        <v>8.6999999999999994E-2</v>
      </c>
      <c r="G24" s="29"/>
      <c r="H24" s="29"/>
    </row>
    <row r="25" spans="1:8" s="173" customFormat="1">
      <c r="B25" s="343" t="s">
        <v>57</v>
      </c>
      <c r="C25" s="135">
        <v>0.115</v>
      </c>
      <c r="D25" s="135"/>
      <c r="E25" s="11"/>
      <c r="F25" s="11"/>
    </row>
    <row r="26" spans="1:8" s="173" customFormat="1">
      <c r="B26" s="343" t="s">
        <v>53</v>
      </c>
      <c r="C26" s="135">
        <v>8.6999999999999994E-2</v>
      </c>
      <c r="D26" s="135"/>
      <c r="E26" s="11"/>
      <c r="F26" s="11"/>
    </row>
    <row r="27" spans="1:8" s="173" customFormat="1">
      <c r="B27" s="84"/>
      <c r="C27" s="135"/>
      <c r="D27" s="135"/>
      <c r="E27" s="11"/>
      <c r="F27" s="11"/>
    </row>
    <row r="28" spans="1:8" s="173" customFormat="1" ht="15" customHeight="1">
      <c r="A28" s="618" t="s">
        <v>459</v>
      </c>
      <c r="B28" s="618"/>
      <c r="C28" s="618"/>
      <c r="D28" s="618"/>
      <c r="E28" s="618"/>
      <c r="F28" s="618"/>
      <c r="G28" s="618"/>
      <c r="H28" s="618"/>
    </row>
    <row r="29" spans="1:8" s="173" customFormat="1" ht="15" customHeight="1">
      <c r="A29" s="630" t="s">
        <v>460</v>
      </c>
      <c r="B29" s="630"/>
      <c r="C29" s="630"/>
      <c r="D29" s="630"/>
      <c r="E29" s="630"/>
      <c r="F29" s="630"/>
      <c r="G29" s="630"/>
      <c r="H29" s="630"/>
    </row>
    <row r="30" spans="1:8" s="173" customFormat="1">
      <c r="A30" s="630"/>
      <c r="B30" s="630"/>
      <c r="C30" s="630"/>
      <c r="D30" s="630"/>
      <c r="E30" s="630"/>
      <c r="F30" s="630"/>
      <c r="G30" s="630"/>
      <c r="H30" s="630"/>
    </row>
    <row r="31" spans="1:8" s="173" customFormat="1">
      <c r="A31" s="630"/>
      <c r="B31" s="630"/>
      <c r="C31" s="630"/>
      <c r="D31" s="630"/>
      <c r="E31" s="630"/>
      <c r="F31" s="630"/>
      <c r="G31" s="630"/>
      <c r="H31" s="630"/>
    </row>
    <row r="32" spans="1:8" s="173" customFormat="1">
      <c r="A32" s="196"/>
      <c r="B32" s="196"/>
      <c r="C32" s="196"/>
      <c r="D32" s="196"/>
      <c r="E32" s="196"/>
      <c r="F32" s="196"/>
      <c r="G32" s="196"/>
      <c r="H32" s="196"/>
    </row>
    <row r="33" spans="1:9" s="173" customFormat="1">
      <c r="A33" s="196"/>
      <c r="B33" s="196"/>
      <c r="C33" s="196"/>
      <c r="D33" s="196"/>
      <c r="E33" s="196"/>
      <c r="F33" s="196"/>
      <c r="G33" s="196"/>
      <c r="H33" s="196"/>
    </row>
    <row r="34" spans="1:9" s="173" customFormat="1">
      <c r="A34" s="196"/>
      <c r="B34" s="196"/>
      <c r="C34" s="196"/>
      <c r="D34" s="196"/>
      <c r="E34" s="196"/>
      <c r="F34" s="196"/>
      <c r="G34" s="196"/>
      <c r="H34" s="196"/>
    </row>
    <row r="35" spans="1:9" s="173" customFormat="1" ht="15" customHeight="1">
      <c r="A35" s="196"/>
      <c r="B35" s="196"/>
      <c r="C35" s="196"/>
      <c r="D35" s="196"/>
      <c r="E35" s="196"/>
      <c r="F35" s="196"/>
      <c r="G35" s="196"/>
      <c r="H35" s="196"/>
    </row>
    <row r="36" spans="1:9" ht="15" customHeight="1">
      <c r="A36" s="173"/>
      <c r="B36" s="173"/>
      <c r="C36" s="173"/>
      <c r="D36" s="173"/>
      <c r="E36" s="173"/>
      <c r="F36" s="173"/>
      <c r="G36" s="173"/>
      <c r="H36" s="173"/>
      <c r="I36" s="173"/>
    </row>
    <row r="37" spans="1:9" s="76" customFormat="1">
      <c r="A37" s="619" t="s">
        <v>429</v>
      </c>
      <c r="B37" s="619"/>
      <c r="C37" s="619"/>
      <c r="D37" s="619"/>
      <c r="E37" s="619"/>
      <c r="F37" s="619"/>
      <c r="G37" s="619"/>
      <c r="H37" s="619"/>
    </row>
    <row r="38" spans="1:9">
      <c r="A38" s="21"/>
      <c r="B38" s="21"/>
      <c r="C38" s="21"/>
      <c r="D38" s="21"/>
      <c r="E38" s="21"/>
      <c r="F38" s="21"/>
      <c r="G38" s="21"/>
      <c r="H38" s="21"/>
      <c r="I38" s="21"/>
    </row>
    <row r="39" spans="1:9">
      <c r="A39" s="21"/>
      <c r="B39" s="132" t="s">
        <v>107</v>
      </c>
      <c r="C39" s="133">
        <v>2014</v>
      </c>
      <c r="D39" s="368">
        <v>2015</v>
      </c>
      <c r="E39" s="368">
        <v>2016</v>
      </c>
      <c r="F39" s="368">
        <v>2017</v>
      </c>
      <c r="G39" s="368">
        <v>2018</v>
      </c>
      <c r="H39" s="132"/>
      <c r="I39" s="21"/>
    </row>
    <row r="40" spans="1:9">
      <c r="A40" s="21"/>
      <c r="B40" s="125" t="s">
        <v>53</v>
      </c>
      <c r="C40" s="603">
        <v>180154</v>
      </c>
      <c r="D40" s="604">
        <v>178852</v>
      </c>
      <c r="E40" s="604">
        <v>171530</v>
      </c>
      <c r="F40" s="604">
        <v>163305</v>
      </c>
      <c r="G40" s="604">
        <v>155822</v>
      </c>
      <c r="H40" s="127"/>
      <c r="I40" s="21"/>
    </row>
    <row r="41" spans="1:9">
      <c r="A41" s="21"/>
      <c r="B41" s="128" t="s">
        <v>35</v>
      </c>
      <c r="C41" s="605">
        <v>5848</v>
      </c>
      <c r="D41" s="606">
        <v>5905</v>
      </c>
      <c r="E41" s="606">
        <v>5958</v>
      </c>
      <c r="F41" s="606">
        <v>5863</v>
      </c>
      <c r="G41" s="606">
        <v>5681</v>
      </c>
      <c r="H41" s="127"/>
      <c r="I41" s="21"/>
    </row>
    <row r="42" spans="1:9">
      <c r="A42" s="21"/>
      <c r="B42" s="128" t="s">
        <v>23</v>
      </c>
      <c r="C42" s="605">
        <v>7764</v>
      </c>
      <c r="D42" s="606">
        <v>7767</v>
      </c>
      <c r="E42" s="606">
        <v>7336</v>
      </c>
      <c r="F42" s="606">
        <v>6840</v>
      </c>
      <c r="G42" s="606">
        <v>6543</v>
      </c>
      <c r="H42" s="127"/>
      <c r="I42" s="21"/>
    </row>
    <row r="43" spans="1:9">
      <c r="A43" s="21"/>
      <c r="B43" s="128" t="s">
        <v>22</v>
      </c>
      <c r="C43" s="605">
        <v>5320</v>
      </c>
      <c r="D43" s="606">
        <v>5046</v>
      </c>
      <c r="E43" s="606">
        <v>4703</v>
      </c>
      <c r="F43" s="606">
        <v>4450</v>
      </c>
      <c r="G43" s="606">
        <v>4402</v>
      </c>
      <c r="H43" s="127"/>
      <c r="I43" s="21"/>
    </row>
    <row r="44" spans="1:9">
      <c r="A44" s="21"/>
      <c r="B44" s="128" t="s">
        <v>32</v>
      </c>
      <c r="C44" s="605">
        <v>12459</v>
      </c>
      <c r="D44" s="606">
        <v>12413</v>
      </c>
      <c r="E44" s="606">
        <v>11612</v>
      </c>
      <c r="F44" s="606">
        <v>11104</v>
      </c>
      <c r="G44" s="606">
        <v>10074</v>
      </c>
      <c r="H44" s="127"/>
      <c r="I44" s="21"/>
    </row>
    <row r="45" spans="1:9">
      <c r="A45" s="21"/>
      <c r="B45" s="128" t="s">
        <v>31</v>
      </c>
      <c r="C45" s="605">
        <v>1856</v>
      </c>
      <c r="D45" s="606">
        <v>1685</v>
      </c>
      <c r="E45" s="606">
        <v>1513</v>
      </c>
      <c r="F45" s="606">
        <v>1445</v>
      </c>
      <c r="G45" s="606">
        <v>1344</v>
      </c>
      <c r="H45" s="127"/>
      <c r="I45" s="21"/>
    </row>
    <row r="46" spans="1:9">
      <c r="A46" s="21"/>
      <c r="B46" s="128" t="s">
        <v>38</v>
      </c>
      <c r="C46" s="605">
        <v>6270</v>
      </c>
      <c r="D46" s="606">
        <v>5978</v>
      </c>
      <c r="E46" s="606">
        <v>5270</v>
      </c>
      <c r="F46" s="606">
        <v>5287</v>
      </c>
      <c r="G46" s="606">
        <v>5062</v>
      </c>
      <c r="H46" s="127"/>
      <c r="I46" s="21"/>
    </row>
    <row r="47" spans="1:9">
      <c r="A47" s="21"/>
      <c r="B47" s="128" t="s">
        <v>33</v>
      </c>
      <c r="C47" s="605">
        <v>22564</v>
      </c>
      <c r="D47" s="606">
        <v>22248</v>
      </c>
      <c r="E47" s="606">
        <v>21825</v>
      </c>
      <c r="F47" s="606">
        <v>20792</v>
      </c>
      <c r="G47" s="606">
        <v>20844</v>
      </c>
      <c r="H47" s="127"/>
      <c r="I47" s="21"/>
    </row>
    <row r="48" spans="1:9">
      <c r="A48" s="21"/>
      <c r="B48" s="128" t="s">
        <v>26</v>
      </c>
      <c r="C48" s="605">
        <v>3901</v>
      </c>
      <c r="D48" s="606">
        <v>3739</v>
      </c>
      <c r="E48" s="606">
        <v>3445</v>
      </c>
      <c r="F48" s="606">
        <v>3274</v>
      </c>
      <c r="G48" s="606">
        <v>3171</v>
      </c>
      <c r="H48" s="127"/>
      <c r="I48" s="21"/>
    </row>
    <row r="49" spans="1:9">
      <c r="A49" s="21"/>
      <c r="B49" s="128" t="s">
        <v>36</v>
      </c>
      <c r="C49" s="605">
        <v>22448</v>
      </c>
      <c r="D49" s="606">
        <v>22193</v>
      </c>
      <c r="E49" s="606">
        <v>21619</v>
      </c>
      <c r="F49" s="606">
        <v>20129</v>
      </c>
      <c r="G49" s="606">
        <v>18612</v>
      </c>
      <c r="H49" s="127"/>
      <c r="I49" s="21"/>
    </row>
    <row r="50" spans="1:9" s="328" customFormat="1">
      <c r="A50" s="369"/>
      <c r="B50" s="130" t="s">
        <v>18</v>
      </c>
      <c r="C50" s="607">
        <v>514</v>
      </c>
      <c r="D50" s="608">
        <v>526</v>
      </c>
      <c r="E50" s="608">
        <v>495</v>
      </c>
      <c r="F50" s="608">
        <v>439</v>
      </c>
      <c r="G50" s="608">
        <v>418</v>
      </c>
      <c r="H50" s="370"/>
      <c r="I50" s="369"/>
    </row>
    <row r="51" spans="1:9">
      <c r="A51" s="21"/>
      <c r="B51" s="128" t="s">
        <v>29</v>
      </c>
      <c r="C51" s="605">
        <v>8080</v>
      </c>
      <c r="D51" s="606">
        <v>8655</v>
      </c>
      <c r="E51" s="606">
        <v>8349</v>
      </c>
      <c r="F51" s="606">
        <v>7990</v>
      </c>
      <c r="G51" s="606">
        <v>7453</v>
      </c>
      <c r="H51" s="127"/>
      <c r="I51" s="21"/>
    </row>
    <row r="52" spans="1:9">
      <c r="A52" s="21"/>
      <c r="B52" s="128" t="s">
        <v>25</v>
      </c>
      <c r="C52" s="605">
        <v>14243</v>
      </c>
      <c r="D52" s="606">
        <v>14276</v>
      </c>
      <c r="E52" s="606">
        <v>13652</v>
      </c>
      <c r="F52" s="606">
        <v>13361</v>
      </c>
      <c r="G52" s="606">
        <v>13156</v>
      </c>
      <c r="H52" s="127"/>
      <c r="I52" s="21"/>
    </row>
    <row r="53" spans="1:9">
      <c r="A53" s="21"/>
      <c r="B53" s="128" t="s">
        <v>24</v>
      </c>
      <c r="C53" s="605">
        <v>8281</v>
      </c>
      <c r="D53" s="606">
        <v>8140</v>
      </c>
      <c r="E53" s="606">
        <v>7585</v>
      </c>
      <c r="F53" s="606">
        <v>6900</v>
      </c>
      <c r="G53" s="606">
        <v>6309</v>
      </c>
      <c r="H53" s="127"/>
      <c r="I53" s="21"/>
    </row>
    <row r="54" spans="1:9">
      <c r="A54" s="21"/>
      <c r="B54" s="128" t="s">
        <v>19</v>
      </c>
      <c r="C54" s="605">
        <v>2949</v>
      </c>
      <c r="D54" s="606">
        <v>3007</v>
      </c>
      <c r="E54" s="606">
        <v>2837</v>
      </c>
      <c r="F54" s="606">
        <v>2654</v>
      </c>
      <c r="G54" s="606">
        <v>2413</v>
      </c>
      <c r="H54" s="127"/>
      <c r="I54" s="21"/>
    </row>
    <row r="55" spans="1:9">
      <c r="A55" s="21"/>
      <c r="B55" s="128" t="s">
        <v>30</v>
      </c>
      <c r="C55" s="605">
        <v>20460</v>
      </c>
      <c r="D55" s="606">
        <v>20241</v>
      </c>
      <c r="E55" s="606">
        <v>19062</v>
      </c>
      <c r="F55" s="606">
        <v>18528</v>
      </c>
      <c r="G55" s="606">
        <v>17219</v>
      </c>
      <c r="H55" s="127"/>
      <c r="I55" s="21"/>
    </row>
    <row r="56" spans="1:9">
      <c r="A56" s="21"/>
      <c r="B56" s="128" t="s">
        <v>37</v>
      </c>
      <c r="C56" s="605">
        <v>17845</v>
      </c>
      <c r="D56" s="606">
        <v>17652</v>
      </c>
      <c r="E56" s="606">
        <v>17614</v>
      </c>
      <c r="F56" s="606">
        <v>16712</v>
      </c>
      <c r="G56" s="606">
        <v>16024</v>
      </c>
      <c r="H56" s="127"/>
      <c r="I56" s="21"/>
    </row>
    <row r="57" spans="1:9">
      <c r="A57" s="21"/>
      <c r="B57" s="128" t="s">
        <v>34</v>
      </c>
      <c r="C57" s="605">
        <v>1251</v>
      </c>
      <c r="D57" s="606">
        <v>1233</v>
      </c>
      <c r="E57" s="606">
        <v>1005</v>
      </c>
      <c r="F57" s="606">
        <v>1001</v>
      </c>
      <c r="G57" s="606">
        <v>919</v>
      </c>
      <c r="H57" s="127"/>
      <c r="I57" s="21"/>
    </row>
    <row r="58" spans="1:9">
      <c r="A58" s="21"/>
      <c r="B58" s="128" t="s">
        <v>20</v>
      </c>
      <c r="C58" s="605">
        <v>3618</v>
      </c>
      <c r="D58" s="606">
        <v>3471</v>
      </c>
      <c r="E58" s="606">
        <v>3307</v>
      </c>
      <c r="F58" s="606">
        <v>3023</v>
      </c>
      <c r="G58" s="606">
        <v>2796</v>
      </c>
      <c r="H58" s="127"/>
      <c r="I58" s="21"/>
    </row>
    <row r="59" spans="1:9">
      <c r="A59" s="21"/>
      <c r="B59" s="128" t="s">
        <v>21</v>
      </c>
      <c r="C59" s="605">
        <v>930</v>
      </c>
      <c r="D59" s="606">
        <v>864</v>
      </c>
      <c r="E59" s="606">
        <v>866</v>
      </c>
      <c r="F59" s="606">
        <v>789</v>
      </c>
      <c r="G59" s="606">
        <v>734</v>
      </c>
      <c r="H59" s="126"/>
      <c r="I59" s="21"/>
    </row>
    <row r="60" spans="1:9">
      <c r="A60" s="21"/>
      <c r="B60" s="128" t="s">
        <v>28</v>
      </c>
      <c r="C60" s="605">
        <v>12177</v>
      </c>
      <c r="D60" s="606">
        <v>12568</v>
      </c>
      <c r="E60" s="606">
        <v>12299</v>
      </c>
      <c r="F60" s="606">
        <v>11582</v>
      </c>
      <c r="G60" s="606">
        <v>11441</v>
      </c>
      <c r="H60" s="127"/>
      <c r="I60" s="21"/>
    </row>
    <row r="61" spans="1:9">
      <c r="A61" s="21"/>
      <c r="B61" s="128" t="s">
        <v>27</v>
      </c>
      <c r="C61" s="605">
        <v>1376</v>
      </c>
      <c r="D61" s="606">
        <v>1245</v>
      </c>
      <c r="E61" s="606">
        <v>1178</v>
      </c>
      <c r="F61" s="606">
        <v>1142</v>
      </c>
      <c r="G61" s="606">
        <v>1207</v>
      </c>
      <c r="H61" s="127"/>
      <c r="I61" s="21"/>
    </row>
    <row r="62" spans="1:9" s="328" customFormat="1">
      <c r="A62" s="369"/>
      <c r="B62" s="130" t="s">
        <v>18</v>
      </c>
      <c r="C62" s="607">
        <v>514</v>
      </c>
      <c r="D62" s="608">
        <v>526</v>
      </c>
      <c r="E62" s="608">
        <v>495</v>
      </c>
      <c r="F62" s="608">
        <v>439</v>
      </c>
      <c r="G62" s="608">
        <v>418</v>
      </c>
      <c r="H62" s="370"/>
      <c r="I62" s="369"/>
    </row>
    <row r="63" spans="1:9" ht="14.25" customHeight="1">
      <c r="A63" s="629" t="s">
        <v>108</v>
      </c>
      <c r="B63" s="629"/>
      <c r="C63" s="629"/>
      <c r="D63" s="629"/>
      <c r="E63" s="629"/>
      <c r="F63" s="629"/>
      <c r="G63" s="629"/>
      <c r="H63" s="629"/>
      <c r="I63" s="21"/>
    </row>
    <row r="64" spans="1:9">
      <c r="A64" s="624" t="s">
        <v>379</v>
      </c>
      <c r="B64" s="618"/>
      <c r="C64" s="618"/>
      <c r="D64" s="618"/>
      <c r="E64" s="618"/>
      <c r="F64" s="618"/>
      <c r="G64" s="618"/>
      <c r="H64" s="618"/>
      <c r="I64" s="173"/>
    </row>
    <row r="66" spans="1:9" s="76" customFormat="1">
      <c r="A66" s="619" t="s">
        <v>391</v>
      </c>
      <c r="B66" s="619"/>
      <c r="C66" s="619"/>
      <c r="D66" s="619"/>
      <c r="E66" s="619"/>
      <c r="F66" s="619"/>
      <c r="G66" s="619"/>
      <c r="H66" s="619"/>
    </row>
    <row r="68" spans="1:9" ht="20.5" customHeight="1">
      <c r="A68" s="173"/>
      <c r="B68" s="1"/>
      <c r="C68" s="265" t="s">
        <v>109</v>
      </c>
      <c r="D68" s="266" t="s">
        <v>110</v>
      </c>
      <c r="E68" s="266" t="s">
        <v>111</v>
      </c>
      <c r="F68" s="267" t="s">
        <v>461</v>
      </c>
      <c r="G68" s="267" t="s">
        <v>462</v>
      </c>
      <c r="H68" s="173"/>
      <c r="I68" s="173"/>
    </row>
    <row r="69" spans="1:9">
      <c r="A69" s="173"/>
      <c r="B69" s="343" t="s">
        <v>53</v>
      </c>
      <c r="C69" s="343">
        <v>402944</v>
      </c>
      <c r="D69" s="343">
        <v>401697</v>
      </c>
      <c r="E69" s="343">
        <v>399308</v>
      </c>
      <c r="F69" s="343">
        <v>392143</v>
      </c>
      <c r="G69" s="343">
        <v>395774</v>
      </c>
      <c r="H69" s="173"/>
      <c r="I69" s="173"/>
    </row>
    <row r="70" spans="1:9">
      <c r="A70" s="173"/>
      <c r="B70" s="128" t="s">
        <v>35</v>
      </c>
      <c r="C70" s="129">
        <v>20071</v>
      </c>
      <c r="D70" s="129">
        <v>19032</v>
      </c>
      <c r="E70" s="129">
        <v>19119</v>
      </c>
      <c r="F70" s="129">
        <v>18697</v>
      </c>
      <c r="G70" s="129">
        <v>18260</v>
      </c>
      <c r="H70" s="173"/>
      <c r="I70" s="173"/>
    </row>
    <row r="71" spans="1:9">
      <c r="A71" s="173"/>
      <c r="B71" s="128" t="s">
        <v>23</v>
      </c>
      <c r="C71" s="129">
        <v>20155</v>
      </c>
      <c r="D71" s="129">
        <v>20008</v>
      </c>
      <c r="E71" s="129">
        <v>19439</v>
      </c>
      <c r="F71" s="129">
        <v>19081</v>
      </c>
      <c r="G71" s="129">
        <v>19113</v>
      </c>
      <c r="H71" s="173"/>
      <c r="I71" s="173"/>
    </row>
    <row r="72" spans="1:9">
      <c r="A72" s="173"/>
      <c r="B72" s="128" t="s">
        <v>22</v>
      </c>
      <c r="C72" s="129">
        <v>14371</v>
      </c>
      <c r="D72" s="129">
        <v>13959</v>
      </c>
      <c r="E72" s="129">
        <v>13720</v>
      </c>
      <c r="F72" s="129">
        <v>13378</v>
      </c>
      <c r="G72" s="129">
        <v>13837</v>
      </c>
      <c r="H72" s="173"/>
      <c r="I72" s="173"/>
    </row>
    <row r="73" spans="1:9">
      <c r="A73" s="173"/>
      <c r="B73" s="128" t="s">
        <v>32</v>
      </c>
      <c r="C73" s="129">
        <v>32131</v>
      </c>
      <c r="D73" s="129">
        <v>31785</v>
      </c>
      <c r="E73" s="129">
        <v>31343</v>
      </c>
      <c r="F73" s="129">
        <v>31235</v>
      </c>
      <c r="G73" s="129">
        <v>31134</v>
      </c>
      <c r="H73" s="173"/>
      <c r="I73" s="173"/>
    </row>
    <row r="74" spans="1:9">
      <c r="A74" s="173"/>
      <c r="B74" s="128" t="s">
        <v>31</v>
      </c>
      <c r="C74" s="129">
        <v>3579</v>
      </c>
      <c r="D74" s="129">
        <v>3627</v>
      </c>
      <c r="E74" s="129">
        <v>3555</v>
      </c>
      <c r="F74" s="129">
        <v>3500</v>
      </c>
      <c r="G74" s="129">
        <v>3461</v>
      </c>
      <c r="H74" s="173"/>
      <c r="I74" s="173"/>
    </row>
    <row r="75" spans="1:9">
      <c r="A75" s="173"/>
      <c r="B75" s="128" t="s">
        <v>38</v>
      </c>
      <c r="C75" s="129">
        <v>16263</v>
      </c>
      <c r="D75" s="129">
        <v>16370</v>
      </c>
      <c r="E75" s="129">
        <v>16449</v>
      </c>
      <c r="F75" s="129">
        <v>16442</v>
      </c>
      <c r="G75" s="129">
        <v>16346</v>
      </c>
      <c r="H75" s="173"/>
      <c r="I75" s="173"/>
    </row>
    <row r="76" spans="1:9">
      <c r="A76" s="173"/>
      <c r="B76" s="128" t="s">
        <v>33</v>
      </c>
      <c r="C76" s="129">
        <v>52039</v>
      </c>
      <c r="D76" s="129">
        <v>54502</v>
      </c>
      <c r="E76" s="129">
        <v>55440</v>
      </c>
      <c r="F76" s="129">
        <v>54869</v>
      </c>
      <c r="G76" s="129">
        <v>55059</v>
      </c>
      <c r="H76" s="173"/>
      <c r="I76" s="173"/>
    </row>
    <row r="77" spans="1:9">
      <c r="A77" s="173"/>
      <c r="B77" s="128" t="s">
        <v>26</v>
      </c>
      <c r="C77" s="129">
        <v>10076</v>
      </c>
      <c r="D77" s="129">
        <v>9891</v>
      </c>
      <c r="E77" s="129">
        <v>9161</v>
      </c>
      <c r="F77" s="129">
        <v>8992</v>
      </c>
      <c r="G77" s="129">
        <v>9169</v>
      </c>
      <c r="H77" s="173"/>
      <c r="I77" s="173"/>
    </row>
    <row r="78" spans="1:9">
      <c r="A78" s="173"/>
      <c r="B78" s="128" t="s">
        <v>36</v>
      </c>
      <c r="C78" s="129">
        <v>41691</v>
      </c>
      <c r="D78" s="129">
        <v>41181</v>
      </c>
      <c r="E78" s="129">
        <v>40101</v>
      </c>
      <c r="F78" s="129">
        <v>39094</v>
      </c>
      <c r="G78" s="129">
        <v>38432</v>
      </c>
      <c r="H78" s="173"/>
      <c r="I78" s="173"/>
    </row>
    <row r="79" spans="1:9" s="328" customFormat="1">
      <c r="B79" s="130" t="s">
        <v>18</v>
      </c>
      <c r="C79" s="131">
        <v>1266</v>
      </c>
      <c r="D79" s="131">
        <v>1210</v>
      </c>
      <c r="E79" s="131">
        <v>1250</v>
      </c>
      <c r="F79" s="131">
        <v>1195</v>
      </c>
      <c r="G79" s="131">
        <v>1267</v>
      </c>
    </row>
    <row r="80" spans="1:9">
      <c r="A80" s="173"/>
      <c r="B80" s="128" t="s">
        <v>29</v>
      </c>
      <c r="C80" s="129">
        <v>17841</v>
      </c>
      <c r="D80" s="129">
        <v>17529</v>
      </c>
      <c r="E80" s="129">
        <v>17416</v>
      </c>
      <c r="F80" s="129">
        <v>16871</v>
      </c>
      <c r="G80" s="129">
        <v>17778</v>
      </c>
      <c r="H80" s="173"/>
      <c r="I80" s="173"/>
    </row>
    <row r="81" spans="1:8">
      <c r="A81" s="173"/>
      <c r="B81" s="128" t="s">
        <v>25</v>
      </c>
      <c r="C81" s="129">
        <v>34838</v>
      </c>
      <c r="D81" s="129">
        <v>34413</v>
      </c>
      <c r="E81" s="129">
        <v>35341</v>
      </c>
      <c r="F81" s="129">
        <v>34502</v>
      </c>
      <c r="G81" s="129">
        <v>35414</v>
      </c>
      <c r="H81" s="173"/>
    </row>
    <row r="82" spans="1:8">
      <c r="A82" s="173"/>
      <c r="B82" s="128" t="s">
        <v>24</v>
      </c>
      <c r="C82" s="129">
        <v>18782</v>
      </c>
      <c r="D82" s="129">
        <v>18477</v>
      </c>
      <c r="E82" s="129">
        <v>18150</v>
      </c>
      <c r="F82" s="129">
        <v>18125</v>
      </c>
      <c r="G82" s="129">
        <v>18057</v>
      </c>
      <c r="H82" s="173"/>
    </row>
    <row r="83" spans="1:8">
      <c r="A83" s="173"/>
      <c r="B83" s="128" t="s">
        <v>19</v>
      </c>
      <c r="C83" s="129">
        <v>7059</v>
      </c>
      <c r="D83" s="129">
        <v>6963</v>
      </c>
      <c r="E83" s="129">
        <v>6994</v>
      </c>
      <c r="F83" s="129">
        <v>6923</v>
      </c>
      <c r="G83" s="129">
        <v>7261</v>
      </c>
      <c r="H83" s="173"/>
    </row>
    <row r="84" spans="1:8">
      <c r="A84" s="173"/>
      <c r="B84" s="128" t="s">
        <v>30</v>
      </c>
      <c r="C84" s="129">
        <v>17142</v>
      </c>
      <c r="D84" s="129">
        <v>16785</v>
      </c>
      <c r="E84" s="129">
        <v>16307</v>
      </c>
      <c r="F84" s="129">
        <v>16022</v>
      </c>
      <c r="G84" s="129">
        <v>16755</v>
      </c>
      <c r="H84" s="173"/>
    </row>
    <row r="85" spans="1:8">
      <c r="A85" s="173"/>
      <c r="B85" s="128" t="s">
        <v>37</v>
      </c>
      <c r="C85" s="129">
        <v>43503</v>
      </c>
      <c r="D85" s="129">
        <v>43395</v>
      </c>
      <c r="E85" s="129">
        <v>43065</v>
      </c>
      <c r="F85" s="129">
        <v>42953</v>
      </c>
      <c r="G85" s="129">
        <v>43304</v>
      </c>
      <c r="H85" s="173"/>
    </row>
    <row r="86" spans="1:8">
      <c r="A86" s="173"/>
      <c r="B86" s="128" t="s">
        <v>34</v>
      </c>
      <c r="C86" s="129">
        <v>4049</v>
      </c>
      <c r="D86" s="129">
        <v>3885</v>
      </c>
      <c r="E86" s="129">
        <v>3861</v>
      </c>
      <c r="F86" s="129">
        <v>3786</v>
      </c>
      <c r="G86" s="129">
        <v>3933</v>
      </c>
      <c r="H86" s="173"/>
    </row>
    <row r="87" spans="1:8">
      <c r="A87" s="173"/>
      <c r="B87" s="128" t="s">
        <v>20</v>
      </c>
      <c r="C87" s="129">
        <v>8197</v>
      </c>
      <c r="D87" s="129">
        <v>8213</v>
      </c>
      <c r="E87" s="129">
        <v>7914</v>
      </c>
      <c r="F87" s="129">
        <v>7910</v>
      </c>
      <c r="G87" s="129">
        <v>7897</v>
      </c>
      <c r="H87" s="173"/>
    </row>
    <row r="88" spans="1:8">
      <c r="A88" s="173"/>
      <c r="B88" s="128" t="s">
        <v>21</v>
      </c>
      <c r="C88" s="129">
        <v>2350</v>
      </c>
      <c r="D88" s="129">
        <v>2239</v>
      </c>
      <c r="E88" s="129">
        <v>2126</v>
      </c>
      <c r="F88" s="129">
        <v>2109</v>
      </c>
      <c r="G88" s="129">
        <v>2185</v>
      </c>
      <c r="H88" s="173"/>
    </row>
    <row r="89" spans="1:8">
      <c r="A89" s="173"/>
      <c r="B89" s="128" t="s">
        <v>28</v>
      </c>
      <c r="C89" s="129">
        <v>34156</v>
      </c>
      <c r="D89" s="129">
        <v>34921</v>
      </c>
      <c r="E89" s="129">
        <v>35290</v>
      </c>
      <c r="F89" s="129">
        <v>33275</v>
      </c>
      <c r="G89" s="129">
        <v>33773</v>
      </c>
      <c r="H89" s="173"/>
    </row>
    <row r="90" spans="1:8">
      <c r="A90" s="173"/>
      <c r="B90" s="128" t="s">
        <v>27</v>
      </c>
      <c r="C90" s="129">
        <v>3385</v>
      </c>
      <c r="D90" s="129">
        <v>3312</v>
      </c>
      <c r="E90" s="129">
        <v>3267</v>
      </c>
      <c r="F90" s="129">
        <v>3184</v>
      </c>
      <c r="G90" s="129">
        <v>3339</v>
      </c>
      <c r="H90" s="173"/>
    </row>
    <row r="91" spans="1:8" s="328" customFormat="1">
      <c r="B91" s="130" t="s">
        <v>18</v>
      </c>
      <c r="C91" s="131">
        <v>1266</v>
      </c>
      <c r="D91" s="131">
        <v>1210</v>
      </c>
      <c r="E91" s="131">
        <v>1250</v>
      </c>
      <c r="F91" s="131">
        <v>1195</v>
      </c>
      <c r="G91" s="131">
        <v>1267</v>
      </c>
    </row>
    <row r="92" spans="1:8" ht="14.25" customHeight="1">
      <c r="A92" s="618" t="s">
        <v>112</v>
      </c>
      <c r="B92" s="618"/>
      <c r="C92" s="618"/>
      <c r="D92" s="618"/>
      <c r="E92" s="618"/>
      <c r="F92" s="618"/>
      <c r="G92" s="618"/>
      <c r="H92" s="618"/>
    </row>
    <row r="93" spans="1:8" ht="39.4" customHeight="1">
      <c r="A93" s="618" t="s">
        <v>380</v>
      </c>
      <c r="B93" s="618"/>
      <c r="C93" s="618"/>
      <c r="D93" s="618"/>
      <c r="E93" s="618"/>
      <c r="F93" s="618"/>
      <c r="G93" s="618"/>
      <c r="H93" s="618"/>
    </row>
    <row r="94" spans="1:8">
      <c r="A94" s="6"/>
      <c r="B94" s="6"/>
      <c r="C94" s="6"/>
      <c r="D94" s="6"/>
      <c r="E94" s="6"/>
      <c r="F94" s="6"/>
      <c r="G94" s="6"/>
      <c r="H94" s="6"/>
    </row>
    <row r="95" spans="1:8" s="76" customFormat="1">
      <c r="A95" s="619" t="s">
        <v>392</v>
      </c>
      <c r="B95" s="619"/>
      <c r="C95" s="619"/>
      <c r="D95" s="619"/>
      <c r="E95" s="619"/>
      <c r="F95" s="619"/>
      <c r="G95" s="619"/>
      <c r="H95" s="619"/>
    </row>
    <row r="97" spans="1:8">
      <c r="A97" s="173"/>
      <c r="B97" s="134"/>
      <c r="C97" s="355">
        <v>2016</v>
      </c>
      <c r="D97" s="355">
        <v>2017</v>
      </c>
      <c r="E97" s="355">
        <v>2018</v>
      </c>
      <c r="F97" s="355">
        <v>2019</v>
      </c>
      <c r="G97" s="355">
        <v>2020</v>
      </c>
      <c r="H97" s="21"/>
    </row>
    <row r="98" spans="1:8">
      <c r="A98" s="173"/>
      <c r="B98" s="125" t="s">
        <v>53</v>
      </c>
      <c r="C98" s="371">
        <v>406259</v>
      </c>
      <c r="D98" s="371">
        <v>373920</v>
      </c>
      <c r="E98" s="153">
        <v>353883</v>
      </c>
      <c r="F98" s="153">
        <v>317566</v>
      </c>
      <c r="G98" s="371">
        <v>326357</v>
      </c>
      <c r="H98" s="127"/>
    </row>
    <row r="99" spans="1:8">
      <c r="A99" s="173"/>
      <c r="B99" s="128" t="s">
        <v>35</v>
      </c>
      <c r="C99" s="323">
        <v>19273</v>
      </c>
      <c r="D99" s="323">
        <v>17975</v>
      </c>
      <c r="E99" s="323">
        <v>16963</v>
      </c>
      <c r="F99" s="323">
        <v>14779</v>
      </c>
      <c r="G99" s="323">
        <v>14557</v>
      </c>
      <c r="H99" s="127"/>
    </row>
    <row r="100" spans="1:8">
      <c r="A100" s="173"/>
      <c r="B100" s="128" t="s">
        <v>23</v>
      </c>
      <c r="C100" s="323">
        <v>14829</v>
      </c>
      <c r="D100" s="323">
        <v>13347</v>
      </c>
      <c r="E100" s="323">
        <v>11796</v>
      </c>
      <c r="F100" s="323">
        <v>10163</v>
      </c>
      <c r="G100" s="323">
        <v>10488</v>
      </c>
      <c r="H100" s="127"/>
    </row>
    <row r="101" spans="1:8">
      <c r="A101" s="173"/>
      <c r="B101" s="128" t="s">
        <v>22</v>
      </c>
      <c r="C101" s="323">
        <v>11324</v>
      </c>
      <c r="D101" s="323">
        <v>9921</v>
      </c>
      <c r="E101" s="323">
        <v>9276</v>
      </c>
      <c r="F101" s="323">
        <v>8177</v>
      </c>
      <c r="G101" s="323">
        <v>8524</v>
      </c>
      <c r="H101" s="127"/>
    </row>
    <row r="102" spans="1:8">
      <c r="A102" s="173"/>
      <c r="B102" s="128" t="s">
        <v>32</v>
      </c>
      <c r="C102" s="323">
        <v>31826</v>
      </c>
      <c r="D102" s="323">
        <v>30484</v>
      </c>
      <c r="E102" s="323">
        <v>29612</v>
      </c>
      <c r="F102" s="323">
        <v>27068</v>
      </c>
      <c r="G102" s="323">
        <v>29299</v>
      </c>
      <c r="H102" s="127"/>
    </row>
    <row r="103" spans="1:8">
      <c r="A103" s="173"/>
      <c r="B103" s="128" t="s">
        <v>31</v>
      </c>
      <c r="C103" s="323">
        <v>3845</v>
      </c>
      <c r="D103" s="323">
        <v>3482</v>
      </c>
      <c r="E103" s="323">
        <v>3281</v>
      </c>
      <c r="F103" s="323">
        <v>2977</v>
      </c>
      <c r="G103" s="323">
        <v>3112</v>
      </c>
      <c r="H103" s="127"/>
    </row>
    <row r="104" spans="1:8">
      <c r="A104" s="173"/>
      <c r="B104" s="128" t="s">
        <v>38</v>
      </c>
      <c r="C104" s="323">
        <v>14767</v>
      </c>
      <c r="D104" s="323">
        <v>13676</v>
      </c>
      <c r="E104" s="323">
        <v>13420</v>
      </c>
      <c r="F104" s="323">
        <v>12029</v>
      </c>
      <c r="G104" s="323">
        <v>12694</v>
      </c>
      <c r="H104" s="127"/>
    </row>
    <row r="105" spans="1:8">
      <c r="A105" s="173"/>
      <c r="B105" s="128" t="s">
        <v>33</v>
      </c>
      <c r="C105" s="323">
        <v>62327</v>
      </c>
      <c r="D105" s="323">
        <v>55898</v>
      </c>
      <c r="E105" s="323">
        <v>54425</v>
      </c>
      <c r="F105" s="323">
        <v>49283</v>
      </c>
      <c r="G105" s="323">
        <v>47559</v>
      </c>
      <c r="H105" s="127"/>
    </row>
    <row r="106" spans="1:8">
      <c r="A106" s="173"/>
      <c r="B106" s="128" t="s">
        <v>26</v>
      </c>
      <c r="C106" s="323">
        <v>8987</v>
      </c>
      <c r="D106" s="323">
        <v>8197</v>
      </c>
      <c r="E106" s="323">
        <v>7898</v>
      </c>
      <c r="F106" s="323">
        <v>7268</v>
      </c>
      <c r="G106" s="323">
        <v>7315</v>
      </c>
      <c r="H106" s="127"/>
    </row>
    <row r="107" spans="1:8">
      <c r="A107" s="173"/>
      <c r="B107" s="128" t="s">
        <v>36</v>
      </c>
      <c r="C107" s="323">
        <v>49140</v>
      </c>
      <c r="D107" s="323">
        <v>43904</v>
      </c>
      <c r="E107" s="323">
        <v>42258</v>
      </c>
      <c r="F107" s="323">
        <v>37456</v>
      </c>
      <c r="G107" s="323">
        <v>41546</v>
      </c>
      <c r="H107" s="127"/>
    </row>
    <row r="108" spans="1:8" s="328" customFormat="1">
      <c r="B108" s="130" t="s">
        <v>18</v>
      </c>
      <c r="C108" s="251">
        <v>1181</v>
      </c>
      <c r="D108" s="251">
        <v>1017</v>
      </c>
      <c r="E108" s="251">
        <v>963</v>
      </c>
      <c r="F108" s="251">
        <v>881</v>
      </c>
      <c r="G108" s="251">
        <v>954</v>
      </c>
      <c r="H108" s="372"/>
    </row>
    <row r="109" spans="1:8">
      <c r="A109" s="173"/>
      <c r="B109" s="128" t="s">
        <v>29</v>
      </c>
      <c r="C109" s="323">
        <v>15166</v>
      </c>
      <c r="D109" s="323">
        <v>14223</v>
      </c>
      <c r="E109" s="323">
        <v>14107</v>
      </c>
      <c r="F109" s="323">
        <v>12823</v>
      </c>
      <c r="G109" s="323">
        <v>14048</v>
      </c>
      <c r="H109" s="127"/>
    </row>
    <row r="110" spans="1:8">
      <c r="A110" s="173"/>
      <c r="B110" s="128" t="s">
        <v>25</v>
      </c>
      <c r="C110" s="323">
        <v>27848</v>
      </c>
      <c r="D110" s="323">
        <v>25477</v>
      </c>
      <c r="E110" s="323">
        <v>23808</v>
      </c>
      <c r="F110" s="323">
        <v>20524</v>
      </c>
      <c r="G110" s="323">
        <v>21186</v>
      </c>
      <c r="H110" s="127"/>
    </row>
    <row r="111" spans="1:8">
      <c r="A111" s="173"/>
      <c r="B111" s="128" t="s">
        <v>24</v>
      </c>
      <c r="C111" s="323">
        <v>16569</v>
      </c>
      <c r="D111" s="323">
        <v>15042</v>
      </c>
      <c r="E111" s="323">
        <v>13712</v>
      </c>
      <c r="F111" s="323">
        <v>12099</v>
      </c>
      <c r="G111" s="323">
        <v>11950</v>
      </c>
      <c r="H111" s="127"/>
    </row>
    <row r="112" spans="1:8">
      <c r="A112" s="173"/>
      <c r="B112" s="128" t="s">
        <v>19</v>
      </c>
      <c r="C112" s="323">
        <v>5680</v>
      </c>
      <c r="D112" s="323">
        <v>5024</v>
      </c>
      <c r="E112" s="323">
        <v>4771</v>
      </c>
      <c r="F112" s="323">
        <v>4045</v>
      </c>
      <c r="G112" s="323">
        <v>4241</v>
      </c>
      <c r="H112" s="127"/>
    </row>
    <row r="113" spans="1:8">
      <c r="A113" s="173"/>
      <c r="B113" s="128" t="s">
        <v>30</v>
      </c>
      <c r="C113" s="323">
        <v>33325</v>
      </c>
      <c r="D113" s="323">
        <v>31911</v>
      </c>
      <c r="E113" s="323">
        <v>27970</v>
      </c>
      <c r="F113" s="323">
        <v>25460</v>
      </c>
      <c r="G113" s="323">
        <v>25900</v>
      </c>
      <c r="H113" s="127"/>
    </row>
    <row r="114" spans="1:8">
      <c r="A114" s="173"/>
      <c r="B114" s="128" t="s">
        <v>37</v>
      </c>
      <c r="C114" s="323">
        <v>51768</v>
      </c>
      <c r="D114" s="323">
        <v>49346</v>
      </c>
      <c r="E114" s="323">
        <v>46733</v>
      </c>
      <c r="F114" s="323">
        <v>42924</v>
      </c>
      <c r="G114" s="323">
        <v>43178</v>
      </c>
      <c r="H114" s="127"/>
    </row>
    <row r="115" spans="1:8">
      <c r="A115" s="173"/>
      <c r="B115" s="128" t="s">
        <v>34</v>
      </c>
      <c r="C115" s="323">
        <v>3974</v>
      </c>
      <c r="D115" s="323">
        <v>3849</v>
      </c>
      <c r="E115" s="323">
        <v>3730</v>
      </c>
      <c r="F115" s="323">
        <v>3503</v>
      </c>
      <c r="G115" s="323">
        <v>3720</v>
      </c>
      <c r="H115" s="127"/>
    </row>
    <row r="116" spans="1:8">
      <c r="A116" s="173"/>
      <c r="B116" s="128" t="s">
        <v>20</v>
      </c>
      <c r="C116" s="323">
        <v>5860</v>
      </c>
      <c r="D116" s="323">
        <v>5316</v>
      </c>
      <c r="E116" s="323">
        <v>4589</v>
      </c>
      <c r="F116" s="323">
        <v>3828</v>
      </c>
      <c r="G116" s="323">
        <v>4143</v>
      </c>
      <c r="H116" s="127"/>
    </row>
    <row r="117" spans="1:8">
      <c r="A117" s="173"/>
      <c r="B117" s="128" t="s">
        <v>21</v>
      </c>
      <c r="C117" s="323">
        <v>1585</v>
      </c>
      <c r="D117" s="323">
        <v>1521</v>
      </c>
      <c r="E117" s="323">
        <v>1417</v>
      </c>
      <c r="F117" s="323">
        <v>1298</v>
      </c>
      <c r="G117" s="323">
        <v>1500</v>
      </c>
      <c r="H117" s="127"/>
    </row>
    <row r="118" spans="1:8">
      <c r="A118" s="173"/>
      <c r="B118" s="128" t="s">
        <v>28</v>
      </c>
      <c r="C118" s="323">
        <v>23858</v>
      </c>
      <c r="D118" s="323">
        <v>21398</v>
      </c>
      <c r="E118" s="323">
        <v>20188</v>
      </c>
      <c r="F118" s="323">
        <v>18300</v>
      </c>
      <c r="G118" s="323">
        <v>17364</v>
      </c>
      <c r="H118" s="127"/>
    </row>
    <row r="119" spans="1:8">
      <c r="A119" s="173"/>
      <c r="B119" s="128" t="s">
        <v>27</v>
      </c>
      <c r="C119" s="323">
        <v>3127</v>
      </c>
      <c r="D119" s="323">
        <v>2912</v>
      </c>
      <c r="E119" s="323">
        <v>2966</v>
      </c>
      <c r="F119" s="323">
        <v>2681</v>
      </c>
      <c r="G119" s="323">
        <v>3079</v>
      </c>
      <c r="H119" s="127"/>
    </row>
    <row r="120" spans="1:8" s="328" customFormat="1">
      <c r="B120" s="130" t="s">
        <v>18</v>
      </c>
      <c r="C120" s="251">
        <v>1181</v>
      </c>
      <c r="D120" s="251">
        <v>1017</v>
      </c>
      <c r="E120" s="251">
        <v>963</v>
      </c>
      <c r="F120" s="251">
        <v>881</v>
      </c>
      <c r="G120" s="251">
        <v>954</v>
      </c>
      <c r="H120" s="372"/>
    </row>
    <row r="121" spans="1:8" ht="14.25" customHeight="1">
      <c r="A121" s="618" t="s">
        <v>512</v>
      </c>
      <c r="B121" s="618"/>
      <c r="C121" s="618"/>
      <c r="D121" s="618"/>
      <c r="E121" s="618"/>
      <c r="F121" s="618"/>
      <c r="G121" s="618"/>
      <c r="H121" s="618"/>
    </row>
    <row r="122" spans="1:8">
      <c r="A122" s="624" t="s">
        <v>379</v>
      </c>
      <c r="B122" s="618"/>
      <c r="C122" s="618"/>
      <c r="D122" s="618"/>
      <c r="E122" s="618"/>
      <c r="F122" s="618"/>
      <c r="G122" s="618"/>
      <c r="H122" s="618"/>
    </row>
  </sheetData>
  <sortState ref="B36:C58">
    <sortCondition ref="C36:C58"/>
  </sortState>
  <mergeCells count="11">
    <mergeCell ref="A93:H93"/>
    <mergeCell ref="A121:H121"/>
    <mergeCell ref="A122:H122"/>
    <mergeCell ref="A95:H95"/>
    <mergeCell ref="A66:H66"/>
    <mergeCell ref="A63:H63"/>
    <mergeCell ref="A92:H92"/>
    <mergeCell ref="A64:H64"/>
    <mergeCell ref="A37:H37"/>
    <mergeCell ref="A28:H28"/>
    <mergeCell ref="A29:H3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80" zoomScaleNormal="80" workbookViewId="0">
      <selection activeCell="F62" sqref="F62"/>
    </sheetView>
  </sheetViews>
  <sheetFormatPr defaultRowHeight="14.5"/>
  <cols>
    <col min="2" max="2" width="15.453125" customWidth="1"/>
    <col min="3" max="3" width="13.453125" customWidth="1"/>
    <col min="4" max="4" width="14.453125" customWidth="1"/>
    <col min="5" max="5" width="12.7265625" customWidth="1"/>
    <col min="7" max="7" width="10.7265625" customWidth="1"/>
    <col min="11" max="11" width="12.26953125" customWidth="1"/>
  </cols>
  <sheetData>
    <row r="1" spans="1:10" s="76" customFormat="1">
      <c r="A1" s="633" t="s">
        <v>113</v>
      </c>
      <c r="B1" s="633"/>
      <c r="C1" s="633"/>
      <c r="D1" s="633"/>
      <c r="E1" s="633"/>
      <c r="F1" s="633"/>
      <c r="G1" s="633"/>
      <c r="H1" s="633"/>
      <c r="I1" s="633"/>
      <c r="J1" s="633"/>
    </row>
    <row r="2" spans="1:10">
      <c r="A2" s="173"/>
      <c r="B2" s="17"/>
      <c r="C2" s="173"/>
      <c r="D2" s="173"/>
      <c r="E2" s="173"/>
      <c r="F2" s="173"/>
      <c r="G2" s="173"/>
      <c r="H2" s="173"/>
      <c r="I2" s="173"/>
      <c r="J2" s="173"/>
    </row>
    <row r="3" spans="1:10">
      <c r="A3" s="173"/>
      <c r="B3" s="174"/>
      <c r="C3" s="184" t="s">
        <v>114</v>
      </c>
      <c r="D3" s="184" t="s">
        <v>115</v>
      </c>
      <c r="E3" s="184" t="s">
        <v>116</v>
      </c>
      <c r="F3" s="183"/>
      <c r="G3" s="183"/>
      <c r="H3" s="183"/>
      <c r="I3" s="173"/>
      <c r="J3" s="173"/>
    </row>
    <row r="4" spans="1:10" ht="58">
      <c r="A4" s="173"/>
      <c r="B4" s="175" t="s">
        <v>38</v>
      </c>
      <c r="C4" s="176">
        <v>700</v>
      </c>
      <c r="D4" s="176">
        <v>700</v>
      </c>
      <c r="E4" s="176">
        <v>700</v>
      </c>
      <c r="F4" s="176"/>
      <c r="G4" s="183"/>
      <c r="H4" s="183" t="s">
        <v>126</v>
      </c>
      <c r="I4" s="183" t="s">
        <v>18</v>
      </c>
      <c r="J4" s="202" t="s">
        <v>121</v>
      </c>
    </row>
    <row r="5" spans="1:10">
      <c r="A5" s="173"/>
      <c r="B5" s="177" t="s">
        <v>34</v>
      </c>
      <c r="C5" s="176">
        <v>760</v>
      </c>
      <c r="D5" s="176">
        <v>740</v>
      </c>
      <c r="E5" s="176">
        <v>700</v>
      </c>
      <c r="F5" s="176"/>
      <c r="G5" s="176" t="s">
        <v>114</v>
      </c>
      <c r="H5" s="176">
        <v>700</v>
      </c>
      <c r="I5" s="176">
        <v>1420</v>
      </c>
      <c r="J5" s="176">
        <v>1420</v>
      </c>
    </row>
    <row r="6" spans="1:10">
      <c r="A6" s="173"/>
      <c r="B6" s="175" t="s">
        <v>36</v>
      </c>
      <c r="C6" s="176">
        <v>825</v>
      </c>
      <c r="D6" s="176">
        <v>757.75</v>
      </c>
      <c r="E6" s="176">
        <v>725</v>
      </c>
      <c r="F6" s="176"/>
      <c r="G6" s="176" t="s">
        <v>115</v>
      </c>
      <c r="H6" s="176">
        <v>700</v>
      </c>
      <c r="I6" s="176">
        <v>1443</v>
      </c>
      <c r="J6" s="176">
        <v>1443</v>
      </c>
    </row>
    <row r="7" spans="1:10">
      <c r="A7" s="173"/>
      <c r="B7" s="175" t="s">
        <v>31</v>
      </c>
      <c r="C7" s="176">
        <v>840</v>
      </c>
      <c r="D7" s="176">
        <v>840</v>
      </c>
      <c r="E7" s="176">
        <v>800</v>
      </c>
      <c r="F7" s="176"/>
      <c r="G7" s="176" t="s">
        <v>116</v>
      </c>
      <c r="H7" s="176">
        <v>700</v>
      </c>
      <c r="I7" s="176">
        <v>835</v>
      </c>
      <c r="J7" s="176">
        <v>1025</v>
      </c>
    </row>
    <row r="8" spans="1:10">
      <c r="A8" s="173"/>
      <c r="B8" s="177" t="s">
        <v>33</v>
      </c>
      <c r="C8" s="176">
        <v>840</v>
      </c>
      <c r="D8" s="176">
        <v>757.75</v>
      </c>
      <c r="E8" s="176">
        <v>900</v>
      </c>
      <c r="F8" s="176"/>
      <c r="G8" s="176"/>
      <c r="H8" s="176"/>
      <c r="I8" s="173"/>
      <c r="J8" s="173"/>
    </row>
    <row r="9" spans="1:10">
      <c r="A9" s="173"/>
      <c r="B9" s="177" t="s">
        <v>35</v>
      </c>
      <c r="C9" s="176">
        <v>863.48</v>
      </c>
      <c r="D9" s="176">
        <v>740</v>
      </c>
      <c r="E9" s="176">
        <v>720</v>
      </c>
      <c r="F9" s="176"/>
      <c r="G9" s="176"/>
      <c r="H9" s="176"/>
      <c r="I9" s="173"/>
      <c r="J9" s="173"/>
    </row>
    <row r="10" spans="1:10">
      <c r="A10" s="173"/>
      <c r="B10" s="177" t="s">
        <v>30</v>
      </c>
      <c r="C10" s="176">
        <v>900</v>
      </c>
      <c r="D10" s="176">
        <v>810</v>
      </c>
      <c r="E10" s="176">
        <v>723</v>
      </c>
      <c r="F10" s="176"/>
      <c r="G10" s="176"/>
      <c r="H10" s="176"/>
      <c r="I10" s="173"/>
      <c r="J10" s="173"/>
    </row>
    <row r="11" spans="1:10">
      <c r="A11" s="173"/>
      <c r="B11" s="177" t="s">
        <v>117</v>
      </c>
      <c r="C11" s="176">
        <v>900</v>
      </c>
      <c r="D11" s="176">
        <v>900</v>
      </c>
      <c r="E11" s="176">
        <v>760</v>
      </c>
      <c r="F11" s="182"/>
      <c r="G11" s="182"/>
      <c r="H11" s="182"/>
      <c r="I11" s="173"/>
      <c r="J11" s="173"/>
    </row>
    <row r="12" spans="1:10">
      <c r="A12" s="173"/>
      <c r="B12" s="177" t="s">
        <v>21</v>
      </c>
      <c r="C12" s="176">
        <v>956.25</v>
      </c>
      <c r="D12" s="176">
        <v>910</v>
      </c>
      <c r="E12" s="176">
        <v>800</v>
      </c>
      <c r="F12" s="176"/>
      <c r="G12" s="176"/>
      <c r="H12" s="176"/>
      <c r="I12" s="173"/>
      <c r="J12" s="173"/>
    </row>
    <row r="13" spans="1:10">
      <c r="A13" s="173"/>
      <c r="B13" s="178" t="s">
        <v>20</v>
      </c>
      <c r="C13" s="176">
        <v>1000</v>
      </c>
      <c r="D13" s="176">
        <v>970</v>
      </c>
      <c r="E13" s="176">
        <v>945</v>
      </c>
      <c r="F13" s="176"/>
      <c r="G13" s="176"/>
      <c r="H13" s="176"/>
      <c r="I13" s="173"/>
      <c r="J13" s="173"/>
    </row>
    <row r="14" spans="1:10">
      <c r="A14" s="173"/>
      <c r="B14" s="178" t="s">
        <v>32</v>
      </c>
      <c r="C14" s="176">
        <v>1040</v>
      </c>
      <c r="D14" s="176">
        <v>909</v>
      </c>
      <c r="E14" s="176">
        <v>737</v>
      </c>
      <c r="F14" s="176"/>
      <c r="G14" s="176"/>
      <c r="H14" s="176"/>
      <c r="I14" s="173"/>
      <c r="J14" s="173"/>
    </row>
    <row r="15" spans="1:10">
      <c r="A15" s="173"/>
      <c r="B15" s="177" t="s">
        <v>28</v>
      </c>
      <c r="C15" s="176">
        <v>1050</v>
      </c>
      <c r="D15" s="176">
        <v>950</v>
      </c>
      <c r="E15" s="176">
        <v>820</v>
      </c>
      <c r="F15" s="176"/>
      <c r="G15" s="176"/>
      <c r="H15" s="176"/>
      <c r="I15" s="173"/>
      <c r="J15" s="173"/>
    </row>
    <row r="16" spans="1:10">
      <c r="A16" s="173"/>
      <c r="B16" s="177" t="s">
        <v>26</v>
      </c>
      <c r="C16" s="176">
        <v>1081</v>
      </c>
      <c r="D16" s="176">
        <v>975</v>
      </c>
      <c r="E16" s="176">
        <v>834</v>
      </c>
      <c r="F16" s="176"/>
      <c r="G16" s="176"/>
      <c r="H16" s="176"/>
      <c r="I16" s="173"/>
      <c r="J16" s="173"/>
    </row>
    <row r="17" spans="1:10">
      <c r="A17" s="173"/>
      <c r="B17" s="177" t="s">
        <v>25</v>
      </c>
      <c r="C17" s="176">
        <v>1125</v>
      </c>
      <c r="D17" s="176">
        <v>1020</v>
      </c>
      <c r="E17" s="176">
        <v>900</v>
      </c>
      <c r="F17" s="176"/>
      <c r="G17" s="176"/>
      <c r="H17" s="176"/>
      <c r="I17" s="173"/>
      <c r="J17" s="173"/>
    </row>
    <row r="18" spans="1:10">
      <c r="A18" s="173"/>
      <c r="B18" s="177" t="s">
        <v>27</v>
      </c>
      <c r="C18" s="176">
        <v>1125.8</v>
      </c>
      <c r="D18" s="176">
        <v>996</v>
      </c>
      <c r="E18" s="176">
        <v>775</v>
      </c>
      <c r="F18" s="176"/>
      <c r="G18" s="176"/>
      <c r="H18" s="176"/>
      <c r="I18" s="173"/>
      <c r="J18" s="173"/>
    </row>
    <row r="19" spans="1:10">
      <c r="A19" s="173"/>
      <c r="B19" s="177" t="s">
        <v>22</v>
      </c>
      <c r="C19" s="176">
        <v>1216</v>
      </c>
      <c r="D19" s="176">
        <v>1120</v>
      </c>
      <c r="E19" s="176">
        <v>860</v>
      </c>
      <c r="F19" s="176"/>
      <c r="G19" s="176"/>
      <c r="H19" s="176"/>
      <c r="I19" s="173"/>
      <c r="J19" s="173"/>
    </row>
    <row r="20" spans="1:10">
      <c r="A20" s="173"/>
      <c r="B20" s="177" t="s">
        <v>24</v>
      </c>
      <c r="C20" s="176">
        <v>1250</v>
      </c>
      <c r="D20" s="176">
        <v>1020</v>
      </c>
      <c r="E20" s="176">
        <v>989</v>
      </c>
      <c r="F20" s="176"/>
      <c r="G20" s="176"/>
      <c r="H20" s="176"/>
      <c r="I20" s="173"/>
      <c r="J20" s="173"/>
    </row>
    <row r="21" spans="1:10">
      <c r="A21" s="173"/>
      <c r="B21" s="177" t="s">
        <v>23</v>
      </c>
      <c r="C21" s="176">
        <v>1270</v>
      </c>
      <c r="D21" s="176">
        <v>1100</v>
      </c>
      <c r="E21" s="176">
        <v>945</v>
      </c>
      <c r="F21" s="176"/>
      <c r="G21" s="176"/>
      <c r="H21" s="176"/>
      <c r="I21" s="173"/>
      <c r="J21" s="173"/>
    </row>
    <row r="22" spans="1:10">
      <c r="A22" s="173"/>
      <c r="B22" s="177" t="s">
        <v>19</v>
      </c>
      <c r="C22" s="176">
        <v>1375</v>
      </c>
      <c r="D22" s="176">
        <v>1154</v>
      </c>
      <c r="E22" s="176">
        <v>1025</v>
      </c>
      <c r="F22" s="176"/>
      <c r="G22" s="176"/>
      <c r="H22" s="176"/>
      <c r="I22" s="173"/>
      <c r="J22" s="173"/>
    </row>
    <row r="23" spans="1:10">
      <c r="A23" s="173"/>
      <c r="B23" s="177" t="s">
        <v>29</v>
      </c>
      <c r="C23" s="176">
        <v>1384</v>
      </c>
      <c r="D23" s="176">
        <v>1184</v>
      </c>
      <c r="E23" s="176">
        <v>1000</v>
      </c>
      <c r="F23" s="176"/>
      <c r="G23" s="176"/>
      <c r="H23" s="176"/>
      <c r="I23" s="173"/>
      <c r="J23" s="173"/>
    </row>
    <row r="24" spans="1:10">
      <c r="A24" s="173"/>
      <c r="B24" s="181" t="s">
        <v>118</v>
      </c>
      <c r="C24" s="182">
        <v>1420</v>
      </c>
      <c r="D24" s="182">
        <v>1443</v>
      </c>
      <c r="E24" s="182">
        <v>835</v>
      </c>
      <c r="F24" s="176"/>
      <c r="G24" s="176"/>
      <c r="H24" s="176"/>
      <c r="I24" s="173"/>
      <c r="J24" s="173"/>
    </row>
    <row r="25" spans="1:10">
      <c r="A25" s="173"/>
      <c r="B25" s="179" t="s">
        <v>119</v>
      </c>
      <c r="C25" s="180">
        <f>AVERAGE(C4:C24)</f>
        <v>1043.8823809523808</v>
      </c>
      <c r="D25" s="180">
        <f t="shared" ref="D25:E25" si="0">AVERAGE(D4:D24)</f>
        <v>952.21428571428567</v>
      </c>
      <c r="E25" s="180">
        <f t="shared" si="0"/>
        <v>833</v>
      </c>
      <c r="F25" s="180"/>
      <c r="G25" s="180"/>
      <c r="H25" s="180"/>
      <c r="I25" s="173"/>
      <c r="J25" s="173"/>
    </row>
    <row r="26" spans="1:10">
      <c r="A26" s="173"/>
      <c r="B26" s="179"/>
      <c r="C26" s="180"/>
      <c r="D26" s="180"/>
      <c r="E26" s="180"/>
      <c r="F26" s="180"/>
      <c r="G26" s="180"/>
      <c r="H26" s="180"/>
      <c r="I26" s="173"/>
      <c r="J26" s="173"/>
    </row>
    <row r="27" spans="1:10" ht="26">
      <c r="A27" s="173"/>
      <c r="B27" s="170" t="s">
        <v>120</v>
      </c>
      <c r="C27" s="169">
        <v>700</v>
      </c>
      <c r="D27" s="169">
        <v>700</v>
      </c>
      <c r="E27" s="169">
        <v>700</v>
      </c>
      <c r="F27" s="180"/>
      <c r="G27" s="180"/>
      <c r="H27" s="180"/>
      <c r="I27" s="173"/>
      <c r="J27" s="173"/>
    </row>
    <row r="28" spans="1:10">
      <c r="A28" s="173"/>
      <c r="B28" s="181" t="s">
        <v>118</v>
      </c>
      <c r="C28" s="182">
        <v>1420</v>
      </c>
      <c r="D28" s="182">
        <v>1443</v>
      </c>
      <c r="E28" s="182">
        <v>835</v>
      </c>
      <c r="F28" s="180"/>
      <c r="G28" s="180"/>
      <c r="H28" s="180"/>
      <c r="I28" s="173"/>
      <c r="J28" s="173"/>
    </row>
    <row r="29" spans="1:10" ht="26">
      <c r="A29" s="173"/>
      <c r="B29" s="170" t="s">
        <v>121</v>
      </c>
      <c r="C29" s="169">
        <v>1420</v>
      </c>
      <c r="D29" s="169">
        <v>1443</v>
      </c>
      <c r="E29" s="169">
        <v>1025</v>
      </c>
      <c r="F29" s="180"/>
      <c r="G29" s="180"/>
      <c r="H29" s="180"/>
      <c r="I29" s="173"/>
      <c r="J29" s="173"/>
    </row>
    <row r="30" spans="1:10">
      <c r="A30" s="173"/>
      <c r="B30" s="17"/>
      <c r="C30" s="173"/>
      <c r="D30" s="173"/>
      <c r="E30" s="173"/>
      <c r="F30" s="173"/>
      <c r="G30" s="173"/>
      <c r="H30" s="173"/>
      <c r="I30" s="173"/>
      <c r="J30" s="173"/>
    </row>
    <row r="31" spans="1:10">
      <c r="A31" s="18" t="s">
        <v>122</v>
      </c>
      <c r="B31" s="18"/>
      <c r="C31" s="173"/>
      <c r="D31" s="173"/>
      <c r="E31" s="173"/>
      <c r="F31" s="173"/>
      <c r="G31" s="173"/>
      <c r="H31" s="173"/>
      <c r="I31" s="173"/>
      <c r="J31" s="173"/>
    </row>
    <row r="32" spans="1:10" ht="14.25" customHeight="1">
      <c r="A32" s="632" t="s">
        <v>123</v>
      </c>
      <c r="B32" s="632"/>
      <c r="C32" s="632"/>
      <c r="D32" s="632"/>
      <c r="E32" s="632"/>
      <c r="F32" s="632"/>
      <c r="G32" s="632"/>
      <c r="H32" s="632"/>
      <c r="I32" s="632"/>
      <c r="J32" s="632"/>
    </row>
    <row r="33" spans="1:11" ht="22.5" customHeight="1">
      <c r="A33" s="632"/>
      <c r="B33" s="632"/>
      <c r="C33" s="632"/>
      <c r="D33" s="632"/>
      <c r="E33" s="632"/>
      <c r="F33" s="632"/>
      <c r="G33" s="632"/>
      <c r="H33" s="632"/>
      <c r="I33" s="632"/>
      <c r="J33" s="632"/>
      <c r="K33" s="173"/>
    </row>
    <row r="36" spans="1:11" s="76" customFormat="1">
      <c r="A36" s="633" t="s">
        <v>389</v>
      </c>
      <c r="B36" s="633"/>
      <c r="C36" s="633"/>
      <c r="D36" s="633"/>
      <c r="E36" s="633"/>
      <c r="F36" s="633"/>
      <c r="G36" s="633"/>
      <c r="H36" s="633"/>
      <c r="I36" s="633"/>
      <c r="J36" s="633"/>
    </row>
    <row r="39" spans="1:11" ht="72" customHeight="1">
      <c r="A39" s="631" t="s">
        <v>516</v>
      </c>
      <c r="B39" s="631"/>
      <c r="C39" s="631"/>
      <c r="D39" s="631"/>
      <c r="E39" s="631"/>
      <c r="F39" s="631"/>
      <c r="G39" s="631"/>
      <c r="H39" s="631"/>
      <c r="I39" s="631"/>
      <c r="J39" s="173"/>
      <c r="K39" s="173"/>
    </row>
    <row r="40" spans="1:11">
      <c r="A40" s="173" t="s">
        <v>124</v>
      </c>
      <c r="B40" s="173"/>
      <c r="C40" s="173"/>
      <c r="D40" s="173"/>
      <c r="E40" s="173"/>
      <c r="F40" s="173"/>
      <c r="G40" s="173"/>
      <c r="H40" s="173"/>
      <c r="I40" s="173"/>
      <c r="J40" s="173"/>
      <c r="K40" s="173"/>
    </row>
    <row r="41" spans="1:11" ht="36" customHeight="1">
      <c r="A41" s="631" t="s">
        <v>125</v>
      </c>
      <c r="B41" s="631"/>
      <c r="C41" s="631"/>
      <c r="D41" s="631"/>
      <c r="E41" s="631"/>
      <c r="F41" s="631"/>
      <c r="G41" s="631"/>
      <c r="H41" s="631"/>
      <c r="I41" s="631"/>
      <c r="J41" s="631"/>
      <c r="K41" s="631"/>
    </row>
    <row r="42" spans="1:11" ht="36" customHeight="1">
      <c r="A42" s="376"/>
      <c r="B42" s="375" t="s">
        <v>361</v>
      </c>
      <c r="C42" s="377" t="s">
        <v>114</v>
      </c>
      <c r="D42" s="377" t="s">
        <v>115</v>
      </c>
      <c r="E42" s="377" t="s">
        <v>116</v>
      </c>
      <c r="F42" s="377" t="s">
        <v>362</v>
      </c>
      <c r="G42" s="186" t="s">
        <v>96</v>
      </c>
      <c r="J42" s="197"/>
      <c r="K42" s="197"/>
    </row>
    <row r="43" spans="1:11" ht="26">
      <c r="A43" s="379" t="s">
        <v>38</v>
      </c>
      <c r="B43" s="375"/>
      <c r="C43" s="380">
        <v>700</v>
      </c>
      <c r="D43" s="380">
        <v>700</v>
      </c>
      <c r="E43" s="380">
        <v>700</v>
      </c>
      <c r="F43" s="375"/>
      <c r="G43" s="373">
        <v>54587</v>
      </c>
      <c r="J43" s="55"/>
      <c r="K43" s="185"/>
    </row>
    <row r="44" spans="1:11">
      <c r="A44" s="381" t="s">
        <v>35</v>
      </c>
      <c r="B44" s="382"/>
      <c r="C44" s="382">
        <v>863.48</v>
      </c>
      <c r="D44" s="382">
        <v>740</v>
      </c>
      <c r="E44" s="382">
        <v>720</v>
      </c>
      <c r="F44" s="382"/>
      <c r="G44" s="373">
        <v>63389</v>
      </c>
      <c r="J44" s="55"/>
      <c r="K44" s="185"/>
    </row>
    <row r="45" spans="1:11">
      <c r="A45" s="381" t="s">
        <v>33</v>
      </c>
      <c r="B45" s="375"/>
      <c r="C45" s="382">
        <v>840</v>
      </c>
      <c r="D45" s="382">
        <v>757.75</v>
      </c>
      <c r="E45" s="382">
        <v>900</v>
      </c>
      <c r="F45" s="375"/>
      <c r="G45" s="373">
        <v>64626</v>
      </c>
      <c r="J45" s="55"/>
      <c r="K45" s="185"/>
    </row>
    <row r="46" spans="1:11">
      <c r="A46" s="381" t="s">
        <v>34</v>
      </c>
      <c r="B46" s="375"/>
      <c r="C46" s="382">
        <v>760</v>
      </c>
      <c r="D46" s="382">
        <v>740</v>
      </c>
      <c r="E46" s="382">
        <v>700</v>
      </c>
      <c r="F46" s="375"/>
      <c r="G46" s="373">
        <v>68531</v>
      </c>
      <c r="H46" s="173"/>
      <c r="I46" s="173"/>
      <c r="J46" s="55"/>
      <c r="K46" s="185"/>
    </row>
    <row r="47" spans="1:11">
      <c r="A47" s="383" t="s">
        <v>31</v>
      </c>
      <c r="B47" s="375"/>
      <c r="C47" s="382">
        <v>840</v>
      </c>
      <c r="D47" s="382">
        <v>840</v>
      </c>
      <c r="E47" s="382">
        <v>800</v>
      </c>
      <c r="F47" s="375"/>
      <c r="G47" s="373">
        <v>69980</v>
      </c>
      <c r="H47" s="173"/>
      <c r="I47" s="173"/>
      <c r="J47" s="55"/>
      <c r="K47" s="185"/>
    </row>
    <row r="48" spans="1:11">
      <c r="A48" s="384" t="s">
        <v>32</v>
      </c>
      <c r="B48" s="375"/>
      <c r="C48" s="382">
        <v>1040</v>
      </c>
      <c r="D48" s="382">
        <v>909</v>
      </c>
      <c r="E48" s="382">
        <v>737</v>
      </c>
      <c r="F48" s="375"/>
      <c r="G48" s="373">
        <v>73672</v>
      </c>
      <c r="H48" s="173"/>
      <c r="I48" s="173"/>
      <c r="J48" s="55"/>
      <c r="K48" s="185"/>
    </row>
    <row r="49" spans="1:11">
      <c r="A49" s="381" t="s">
        <v>30</v>
      </c>
      <c r="B49" s="375"/>
      <c r="C49" s="382">
        <v>900</v>
      </c>
      <c r="D49" s="382">
        <v>810</v>
      </c>
      <c r="E49" s="382">
        <v>723</v>
      </c>
      <c r="F49" s="375"/>
      <c r="G49" s="373">
        <v>76093</v>
      </c>
      <c r="H49" s="173"/>
      <c r="I49" s="173"/>
      <c r="J49" s="55"/>
      <c r="K49" s="185"/>
    </row>
    <row r="50" spans="1:11">
      <c r="A50" s="381" t="s">
        <v>117</v>
      </c>
      <c r="B50" s="375"/>
      <c r="C50" s="382">
        <v>900</v>
      </c>
      <c r="D50" s="382">
        <v>900</v>
      </c>
      <c r="E50" s="382">
        <v>760</v>
      </c>
      <c r="F50" s="375"/>
      <c r="G50" s="373">
        <v>77040</v>
      </c>
      <c r="H50" s="173"/>
      <c r="I50" s="173"/>
      <c r="J50" s="55"/>
      <c r="K50" s="185"/>
    </row>
    <row r="51" spans="1:11">
      <c r="A51" s="383" t="s">
        <v>36</v>
      </c>
      <c r="B51" s="375"/>
      <c r="C51" s="382">
        <v>825</v>
      </c>
      <c r="D51" s="382">
        <v>757.75</v>
      </c>
      <c r="E51" s="382">
        <v>725</v>
      </c>
      <c r="F51" s="375"/>
      <c r="G51" s="373">
        <v>78808</v>
      </c>
      <c r="H51" s="173"/>
      <c r="I51" s="173"/>
      <c r="J51" s="55"/>
      <c r="K51" s="185"/>
    </row>
    <row r="52" spans="1:11">
      <c r="A52" s="381" t="s">
        <v>29</v>
      </c>
      <c r="B52" s="375"/>
      <c r="C52" s="382">
        <v>1384</v>
      </c>
      <c r="D52" s="382">
        <v>1184</v>
      </c>
      <c r="E52" s="382">
        <v>1000</v>
      </c>
      <c r="F52" s="375"/>
      <c r="G52" s="373">
        <v>79492</v>
      </c>
      <c r="H52" s="173"/>
      <c r="I52" s="173"/>
      <c r="J52" s="55"/>
      <c r="K52" s="185"/>
    </row>
    <row r="53" spans="1:11">
      <c r="A53" s="381" t="s">
        <v>28</v>
      </c>
      <c r="B53" s="375"/>
      <c r="C53" s="382">
        <v>1050</v>
      </c>
      <c r="D53" s="382">
        <v>950</v>
      </c>
      <c r="E53" s="382">
        <v>820</v>
      </c>
      <c r="F53" s="375"/>
      <c r="G53" s="373">
        <v>80339</v>
      </c>
      <c r="H53" s="173"/>
      <c r="I53" s="173"/>
      <c r="J53" s="55"/>
      <c r="K53" s="185"/>
    </row>
    <row r="54" spans="1:11">
      <c r="A54" s="381" t="s">
        <v>27</v>
      </c>
      <c r="B54" s="375"/>
      <c r="C54" s="382">
        <v>1125.8</v>
      </c>
      <c r="D54" s="382">
        <v>996</v>
      </c>
      <c r="E54" s="382">
        <v>775</v>
      </c>
      <c r="F54" s="375"/>
      <c r="G54" s="373">
        <v>84479</v>
      </c>
      <c r="H54" s="173"/>
      <c r="I54" s="173"/>
      <c r="J54" s="55"/>
      <c r="K54" s="185"/>
    </row>
    <row r="55" spans="1:11" ht="26">
      <c r="A55" s="381" t="s">
        <v>22</v>
      </c>
      <c r="B55" s="375"/>
      <c r="C55" s="382">
        <v>1216</v>
      </c>
      <c r="D55" s="382">
        <v>1120</v>
      </c>
      <c r="E55" s="382">
        <v>860</v>
      </c>
      <c r="F55" s="375"/>
      <c r="G55" s="373">
        <v>88797</v>
      </c>
      <c r="H55" s="173"/>
      <c r="I55" s="173"/>
      <c r="J55" s="55"/>
      <c r="K55" s="185"/>
    </row>
    <row r="56" spans="1:11" ht="26">
      <c r="A56" s="381" t="s">
        <v>26</v>
      </c>
      <c r="B56" s="375"/>
      <c r="C56" s="382">
        <v>1081</v>
      </c>
      <c r="D56" s="382">
        <v>975</v>
      </c>
      <c r="E56" s="382">
        <v>834</v>
      </c>
      <c r="F56" s="375"/>
      <c r="G56" s="373">
        <v>89447</v>
      </c>
      <c r="H56" s="173"/>
      <c r="I56" s="173"/>
      <c r="J56" s="55"/>
      <c r="K56" s="185"/>
    </row>
    <row r="57" spans="1:11">
      <c r="A57" s="381" t="s">
        <v>25</v>
      </c>
      <c r="B57" s="375"/>
      <c r="C57" s="382">
        <v>1125</v>
      </c>
      <c r="D57" s="382">
        <v>1020</v>
      </c>
      <c r="E57" s="382">
        <v>900</v>
      </c>
      <c r="F57" s="375"/>
      <c r="G57" s="373">
        <v>93418</v>
      </c>
      <c r="H57" s="173"/>
      <c r="I57" s="173"/>
      <c r="J57" s="55"/>
      <c r="K57" s="185"/>
    </row>
    <row r="58" spans="1:11">
      <c r="A58" s="381" t="s">
        <v>21</v>
      </c>
      <c r="B58" s="375"/>
      <c r="C58" s="382">
        <v>956.25</v>
      </c>
      <c r="D58" s="382">
        <v>910</v>
      </c>
      <c r="E58" s="382">
        <v>800</v>
      </c>
      <c r="F58" s="375"/>
      <c r="G58" s="373">
        <v>101130</v>
      </c>
      <c r="H58" s="173"/>
      <c r="I58" s="173"/>
      <c r="J58" s="41"/>
      <c r="K58" s="142"/>
    </row>
    <row r="59" spans="1:11" ht="26">
      <c r="A59" s="381" t="s">
        <v>24</v>
      </c>
      <c r="B59" s="375"/>
      <c r="C59" s="382">
        <v>1250</v>
      </c>
      <c r="D59" s="382">
        <v>1020</v>
      </c>
      <c r="E59" s="382">
        <v>989</v>
      </c>
      <c r="F59" s="375"/>
      <c r="G59" s="373">
        <v>102870</v>
      </c>
      <c r="H59" s="173"/>
      <c r="I59" s="173"/>
      <c r="J59" s="55"/>
      <c r="K59" s="185"/>
    </row>
    <row r="60" spans="1:11">
      <c r="A60" s="381" t="s">
        <v>23</v>
      </c>
      <c r="B60" s="375"/>
      <c r="C60" s="382">
        <v>1270</v>
      </c>
      <c r="D60" s="382">
        <v>1100</v>
      </c>
      <c r="E60" s="382">
        <v>945</v>
      </c>
      <c r="F60" s="375"/>
      <c r="G60" s="373">
        <v>108827</v>
      </c>
      <c r="H60" s="173"/>
      <c r="I60" s="173"/>
      <c r="J60" s="55"/>
      <c r="K60" s="185"/>
    </row>
    <row r="61" spans="1:11">
      <c r="A61" s="384" t="s">
        <v>20</v>
      </c>
      <c r="B61" s="375"/>
      <c r="C61" s="382">
        <v>1000</v>
      </c>
      <c r="D61" s="382">
        <v>970</v>
      </c>
      <c r="E61" s="382">
        <v>945</v>
      </c>
      <c r="F61" s="375"/>
      <c r="G61" s="373">
        <v>111587</v>
      </c>
      <c r="H61" s="173"/>
      <c r="I61" s="173"/>
      <c r="J61" s="55"/>
      <c r="K61" s="185"/>
    </row>
    <row r="62" spans="1:11" ht="26">
      <c r="A62" s="181" t="s">
        <v>118</v>
      </c>
      <c r="B62" s="182">
        <v>1420</v>
      </c>
      <c r="C62" s="182">
        <v>1420</v>
      </c>
      <c r="D62" s="182">
        <v>1443</v>
      </c>
      <c r="E62" s="182">
        <v>835</v>
      </c>
      <c r="F62" s="182">
        <v>835</v>
      </c>
      <c r="G62" s="602">
        <v>116155</v>
      </c>
      <c r="H62" s="173"/>
      <c r="I62" s="173"/>
      <c r="J62" s="55"/>
      <c r="K62" s="185"/>
    </row>
    <row r="63" spans="1:11">
      <c r="A63" s="381" t="s">
        <v>19</v>
      </c>
      <c r="B63" s="375"/>
      <c r="C63" s="382">
        <v>1375</v>
      </c>
      <c r="D63" s="382">
        <v>1154</v>
      </c>
      <c r="E63" s="382">
        <v>1025</v>
      </c>
      <c r="F63" s="375"/>
      <c r="G63" s="373">
        <v>116283</v>
      </c>
      <c r="H63" s="173"/>
      <c r="I63" s="173"/>
      <c r="J63" s="55"/>
      <c r="K63" s="185"/>
    </row>
    <row r="64" spans="1:11" ht="26">
      <c r="A64" s="385" t="s">
        <v>119</v>
      </c>
      <c r="B64" s="375"/>
      <c r="C64" s="386">
        <v>1044</v>
      </c>
      <c r="D64" s="386">
        <v>952</v>
      </c>
      <c r="E64" s="386">
        <v>833</v>
      </c>
      <c r="F64" s="375"/>
      <c r="G64" s="187">
        <v>85751</v>
      </c>
      <c r="H64" s="173"/>
      <c r="I64" s="173"/>
      <c r="J64" s="79"/>
      <c r="K64" s="80"/>
    </row>
    <row r="65" spans="10:11">
      <c r="J65" s="79"/>
      <c r="K65" s="180"/>
    </row>
  </sheetData>
  <sortState ref="A43:G64">
    <sortCondition ref="G43:G64"/>
  </sortState>
  <mergeCells count="5">
    <mergeCell ref="A41:K41"/>
    <mergeCell ref="A39:I39"/>
    <mergeCell ref="A32:J33"/>
    <mergeCell ref="A1:J1"/>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Safety</vt:lpstr>
      <vt:lpstr>12. Domestic Violence</vt:lpstr>
      <vt:lpstr>13. Substance Use Disorder</vt:lpstr>
      <vt:lpstr>14. Mental Health Services</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2021-02-14T15:36:24Z</dcterms:modified>
</cp:coreProperties>
</file>