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IFF\OREP\Data HUB\04-Needs Assessment\2020-2021\Workbooks 2020-2021\Workbooks (Engage Removed)\"/>
    </mc:Choice>
  </mc:AlternateContent>
  <bookViews>
    <workbookView xWindow="0" yWindow="0" windowWidth="19200" windowHeight="6180" firstSheet="14" activeTab="16"/>
  </bookViews>
  <sheets>
    <sheet name="CONTENTS" sheetId="21" r:id="rId1"/>
    <sheet name="0. Overview" sheetId="29" r:id="rId2"/>
    <sheet name="1. Demographics" sheetId="7" r:id="rId3"/>
    <sheet name="2. Poverty" sheetId="6" r:id="rId4"/>
    <sheet name="3. Cost of Living" sheetId="16" r:id="rId5"/>
    <sheet name="4. Income" sheetId="22" r:id="rId6"/>
    <sheet name="5. Housing" sheetId="3" r:id="rId7"/>
    <sheet name="6. Food &amp; Nutrition" sheetId="2" r:id="rId8"/>
    <sheet name="7. Child Care" sheetId="17" r:id="rId9"/>
    <sheet name="8. Transportation &amp; Commute" sheetId="1" r:id="rId10"/>
    <sheet name="9. Health Ins. &amp; Health Care" sheetId="18" r:id="rId11"/>
    <sheet name="10. Employment" sheetId="9" r:id="rId12"/>
    <sheet name="11. Community Safety" sheetId="4" r:id="rId13"/>
    <sheet name="12. Domestic Violence" sheetId="12" r:id="rId14"/>
    <sheet name="13. Substance Use Disorder" sheetId="11" r:id="rId15"/>
    <sheet name="14. Mental Health Services" sheetId="10" r:id="rId16"/>
    <sheet name="15. Education" sheetId="24" r:id="rId17"/>
  </sheets>
  <definedNames>
    <definedName name="ENGAGE_02frT2kNKhvISDAATVyc_1608645168">#REF!</definedName>
    <definedName name="ENGAGE_048oRuBR1GhyXka9d3Jt_1579601679" localSheetId="1">#REF!</definedName>
    <definedName name="ENGAGE_048oRuBR1GhyXka9d3Jt_1579601679">#REF!</definedName>
    <definedName name="ENGAGE_04O8ArTsCRbW63oKNuYu_1607951803">#REF!</definedName>
    <definedName name="ENGAGE_05HcbReaoHRXx5qV8k9j_1579601617" localSheetId="1">#REF!</definedName>
    <definedName name="ENGAGE_05HcbReaoHRXx5qV8k9j_1579601617">#REF!</definedName>
    <definedName name="ENGAGE_07JeVPesA0CQOWSGFzvY_1608644999">#REF!</definedName>
    <definedName name="ENGAGE_08uM8x7b1p5EPUtZ8WUp_1579601601" localSheetId="1">#REF!</definedName>
    <definedName name="ENGAGE_08uM8x7b1p5EPUtZ8WUp_1579601601">#REF!</definedName>
    <definedName name="ENGAGE_0Ad7isfIzmB9pNtBEpJF_1579601643" localSheetId="1">#REF!</definedName>
    <definedName name="ENGAGE_0Ad7isfIzmB9pNtBEpJF_1579601643">#REF!</definedName>
    <definedName name="ENGAGE_0BaB0xGw7b3NEV6itjYR_1608645108">#REF!</definedName>
    <definedName name="ENGAGE_0coTMlCGpBc0VHkFRkeI_1608644980">#REF!</definedName>
    <definedName name="ENGAGE_0Edqthrdx4lPfJs8Fs9p_1608645166">#REF!</definedName>
    <definedName name="ENGAGE_0GdTyym4siWn9Q6FsEYz_1608645028">#REF!</definedName>
    <definedName name="ENGAGE_0iaJwTQDI2IxlU5rKvyc_1607951694">#REF!</definedName>
    <definedName name="ENGAGE_0j0oU87unGzowhEaerjW_1607951640">#REF!</definedName>
    <definedName name="ENGAGE_0jT5wlvJiCTaDbdCSnwM_1607951733">#REF!</definedName>
    <definedName name="ENGAGE_0O9FRcTI4e3PrPcEcCuA_1607951716">#REF!</definedName>
    <definedName name="ENGAGE_0OT1clCyXx2fnZzsfUO1_1579601743" localSheetId="1">#REF!</definedName>
    <definedName name="ENGAGE_0OT1clCyXx2fnZzsfUO1_1579601743">#REF!</definedName>
    <definedName name="ENGAGE_0ZzpHGYVakG9Kz7bwqyo_1608645057">#REF!</definedName>
    <definedName name="ENGAGE_12mc1oaU5PpIlHvt1xhj_1579601640" localSheetId="1">#REF!</definedName>
    <definedName name="ENGAGE_12mc1oaU5PpIlHvt1xhj_1579601640">#REF!</definedName>
    <definedName name="ENGAGE_12Tt4LvOLLM4zjDX54tF_1579601625" localSheetId="1">#REF!</definedName>
    <definedName name="ENGAGE_12Tt4LvOLLM4zjDX54tF_1579601625">#REF!</definedName>
    <definedName name="ENGAGE_13mcYMPXLdImzDu33HVG_1579601606" localSheetId="1">#REF!</definedName>
    <definedName name="ENGAGE_13mcYMPXLdImzDu33HVG_1579601606">#REF!</definedName>
    <definedName name="ENGAGE_169q0LNCkdsavDxsddBP_1608645156">#REF!</definedName>
    <definedName name="ENGAGE_18ezk26WTvkos17BdRk2_1579601704" localSheetId="1">#REF!</definedName>
    <definedName name="ENGAGE_18ezk26WTvkos17BdRk2_1579601704">#REF!</definedName>
    <definedName name="ENGAGE_1aMyrae2tJb8Yxh6LKLY_1608645018">#REF!</definedName>
    <definedName name="ENGAGE_1cLhQ3qvq1RHdAfHNTVg_1608645057">#REF!</definedName>
    <definedName name="ENGAGE_1CTgC8YASw1u0XTwcVDx_1608644970">#REF!</definedName>
    <definedName name="ENGAGE_1dE3rRSrON2gMzSXBWGh_1607951801">#REF!</definedName>
    <definedName name="ENGAGE_1EcV6XNKGZH4E9CBmEWs_1607951588">#REF!</definedName>
    <definedName name="ENGAGE_1ekuuZhSLpG5AlWGRqk9_1608645018">#REF!</definedName>
    <definedName name="ENGAGE_1esG7mpwHyPYF1aRkBRa_1579601701" localSheetId="1">#REF!</definedName>
    <definedName name="ENGAGE_1esG7mpwHyPYF1aRkBRa_1579601701">#REF!</definedName>
    <definedName name="ENGAGE_1Fo0jf9LKAfDaxcQLNjl_1579601719" localSheetId="1">#REF!</definedName>
    <definedName name="ENGAGE_1Fo0jf9LKAfDaxcQLNjl_1579601719">#REF!</definedName>
    <definedName name="ENGAGE_1gCG8mo4EHAshW45VCt9_1579601743" localSheetId="1">#REF!</definedName>
    <definedName name="ENGAGE_1gCG8mo4EHAshW45VCt9_1579601743">#REF!</definedName>
    <definedName name="ENGAGE_1h5GSkaC9Mt0cyfvHlbs_1607951684">#REF!</definedName>
    <definedName name="ENGAGE_1I8TnvAY737dO5prfUsE_1579601732" localSheetId="1">#REF!</definedName>
    <definedName name="ENGAGE_1I8TnvAY737dO5prfUsE_1579601732">#REF!</definedName>
    <definedName name="ENGAGE_1kfKJMhostjrd5TrCFfM_1607951733">#REF!</definedName>
    <definedName name="ENGAGE_1KJBeHuPU1xREx45IBjm_1579601631" localSheetId="1">#REF!</definedName>
    <definedName name="ENGAGE_1KJBeHuPU1xREx45IBjm_1579601631">#REF!</definedName>
    <definedName name="ENGAGE_1L4ig1AQmrQkISTbyWB1_1608644982">#REF!</definedName>
    <definedName name="ENGAGE_1l6hVwTNrAd1D0oz7rCX_1607951620">#REF!</definedName>
    <definedName name="ENGAGE_1WEIftkrjQ8PnYLivqE1_1608645056">#REF!</definedName>
    <definedName name="ENGAGE_1WPg0tJStF6GSfccW5ZI_1608644969">#REF!</definedName>
    <definedName name="ENGAGE_1yGZajn44s3YsuVbZrQu_1608645134">#REF!</definedName>
    <definedName name="ENGAGE_25jsRTX5SRMIASHUTWI2_1608645071">#REF!</definedName>
    <definedName name="ENGAGE_27CwypvvJISpXWulGKUJ_1607951594">#REF!</definedName>
    <definedName name="ENGAGE_283pzSa0C50EtX8ZHTAp_1608645164">#REF!</definedName>
    <definedName name="ENGAGE_29ANBYqGiLiyScb8sSMc_1608645144">#REF!</definedName>
    <definedName name="ENGAGE_2Aezlsk1ISCwuRKVJT2i_1607951805">#REF!</definedName>
    <definedName name="ENGAGE_2dt2wdSqLoF20Sha5X63_1608645037">#REF!</definedName>
    <definedName name="ENGAGE_2gDXLLUOeszvJBmWUoFn_1579601597" localSheetId="1">#REF!</definedName>
    <definedName name="ENGAGE_2gDXLLUOeszvJBmWUoFn_1579601597">#REF!</definedName>
    <definedName name="ENGAGE_2MfJurFCGKgRZTKEWf31_1607951697">#REF!</definedName>
    <definedName name="ENGAGE_2OuiC9kzlNI34Q2oXhdu_1579601675" localSheetId="1">#REF!</definedName>
    <definedName name="ENGAGE_2OuiC9kzlNI34Q2oXhdu_1579601675">#REF!</definedName>
    <definedName name="ENGAGE_2rn3Upohdzfuzt2dK4ny_1579601697" localSheetId="1">#REF!</definedName>
    <definedName name="ENGAGE_2rn3Upohdzfuzt2dK4ny_1579601697">#REF!</definedName>
    <definedName name="ENGAGE_2sCgwFImmABW6a2L1T9I_1608645182">#REF!</definedName>
    <definedName name="ENGAGE_2tE4D3qQjoyD42sUrWmv_1608644974">#REF!</definedName>
    <definedName name="ENGAGE_2tRkezTUl8mad9hHcK60_1579601689" localSheetId="1">#REF!</definedName>
    <definedName name="ENGAGE_2tRkezTUl8mad9hHcK60_1579601689">#REF!</definedName>
    <definedName name="ENGAGE_2XhuYwLBN9dGesgZAQio_1579601621" localSheetId="1">#REF!</definedName>
    <definedName name="ENGAGE_2XhuYwLBN9dGesgZAQio_1579601621">#REF!</definedName>
    <definedName name="ENGAGE_2XLseEHE8OVORcfieAMG_1579601687" localSheetId="1">#REF!</definedName>
    <definedName name="ENGAGE_2XLseEHE8OVORcfieAMG_1579601687">#REF!</definedName>
    <definedName name="ENGAGE_2yqXLGigxQbl2GSwyBQK_1608645032">#REF!</definedName>
    <definedName name="ENGAGE_2z7xCpJwOcfQgFqLxypY_1607951660">#REF!</definedName>
    <definedName name="ENGAGE_2zkLwA4C2uR8bVyK11uC_1607951701">#REF!</definedName>
    <definedName name="ENGAGE_2ZopifUbq0TujoqLeeaM_1608645106">#REF!</definedName>
    <definedName name="ENGAGE_30MyBSFhVzx1K7qfEUvd_1579601684" localSheetId="1">#REF!</definedName>
    <definedName name="ENGAGE_30MyBSFhVzx1K7qfEUvd_1579601684">#REF!</definedName>
    <definedName name="ENGAGE_32ACAuvWAx80DZNy8R5s_1608645134">#REF!</definedName>
    <definedName name="ENGAGE_33jajoxJlN7bWifVDVeg_1607951665">#REF!</definedName>
    <definedName name="ENGAGE_33pGHwz900UCCRUADswJ_1579601630" localSheetId="1">#REF!</definedName>
    <definedName name="ENGAGE_33pGHwz900UCCRUADswJ_1579601630">#REF!</definedName>
    <definedName name="ENGAGE_34hnh5Lxa8a4RepFrld1_1607951737">#REF!</definedName>
    <definedName name="ENGAGE_34s4lEzYmbWGIB9rBFba_1607951768">#REF!</definedName>
    <definedName name="ENGAGE_34xYdg24KGjutdj6nKgD_1579601637" localSheetId="1">#REF!</definedName>
    <definedName name="ENGAGE_34xYdg24KGjutdj6nKgD_1579601637">#REF!</definedName>
    <definedName name="ENGAGE_3A3wvcWhLyWjhQAGj12o_1607951722">#REF!</definedName>
    <definedName name="ENGAGE_3Aqi52riR1pVZFkgEDym_1579601672" localSheetId="1">#REF!</definedName>
    <definedName name="ENGAGE_3Aqi52riR1pVZFkgEDym_1579601672">#REF!</definedName>
    <definedName name="ENGAGE_3EuhyOIZpTdPAJGyziIo_1579601618" localSheetId="1">#REF!</definedName>
    <definedName name="ENGAGE_3EuhyOIZpTdPAJGyziIo_1579601618">#REF!</definedName>
    <definedName name="ENGAGE_3evQDJLVRRsUsmltSeKx_1608645166">#REF!</definedName>
    <definedName name="ENGAGE_3FHCsJSvThF3AYITLe0u_1607951715">#REF!</definedName>
    <definedName name="ENGAGE_3IFlUVqklSmAQeCk8BsO_1579601612" localSheetId="1">#REF!</definedName>
    <definedName name="ENGAGE_3IFlUVqklSmAQeCk8BsO_1579601612">#REF!</definedName>
    <definedName name="ENGAGE_3K4QGOUoktosyjFIhCt7_1608645146">#REF!</definedName>
    <definedName name="ENGAGE_3K73brppatZRP9PDg7ul_1608645109">#REF!</definedName>
    <definedName name="ENGAGE_3KumhNFLezbvJGknpaMp_1579601703" localSheetId="1">#REF!</definedName>
    <definedName name="ENGAGE_3KumhNFLezbvJGknpaMp_1579601703">#REF!</definedName>
    <definedName name="ENGAGE_3l3I3uKRuyie2NMc5qxM_1579601599" localSheetId="1">#REF!</definedName>
    <definedName name="ENGAGE_3l3I3uKRuyie2NMc5qxM_1579601599">#REF!</definedName>
    <definedName name="ENGAGE_3lLtgGSiLubsyQtG33z8_1608645181">#REF!</definedName>
    <definedName name="ENGAGE_3QAKlhtyOBvjSDMHRtye_1579601701" localSheetId="1">#REF!</definedName>
    <definedName name="ENGAGE_3QAKlhtyOBvjSDMHRtye_1579601701">#REF!</definedName>
    <definedName name="ENGAGE_3RQFySisCyZdJNu3pnoX_1607951608">#REF!</definedName>
    <definedName name="ENGAGE_3vi0worz7r4nPF8mzSUU_1607951709">#REF!</definedName>
    <definedName name="ENGAGE_3ZBHxWNgOjUph46jZ6Ct_1607951761">#REF!</definedName>
    <definedName name="ENGAGE_41VFTbrKIQG2l93UKRVL_1607951794">#REF!</definedName>
    <definedName name="ENGAGE_46XbfRVCZRq7AOw4TE86_1579601606" localSheetId="1">#REF!</definedName>
    <definedName name="ENGAGE_46XbfRVCZRq7AOw4TE86_1579601606">#REF!</definedName>
    <definedName name="ENGAGE_48iOdGgCpYrBlMSHz4F5_1607951764">#REF!</definedName>
    <definedName name="ENGAGE_49MaPiodqYpiTlvCdoD1_1608645089">#REF!</definedName>
    <definedName name="ENGAGE_4BCGME4FtqnxwE1ATzQm_1607951731">#REF!</definedName>
    <definedName name="ENGAGE_4BuKwR86fRkJUpSNGj9o_1608645093">#REF!</definedName>
    <definedName name="ENGAGE_4cjX5KqcAdvaJpeLcpev_1608645003">#REF!</definedName>
    <definedName name="ENGAGE_4i0DWNcOmL8IbbJU2Ix4_1579601652" localSheetId="1">#REF!</definedName>
    <definedName name="ENGAGE_4i0DWNcOmL8IbbJU2Ix4_1579601652">#REF!</definedName>
    <definedName name="ENGAGE_4iVJMunvjKnXqwhBH13C_1607951706">#REF!</definedName>
    <definedName name="ENGAGE_4LHt4HVBXIryi1JZ0eHs_1608645168">#REF!</definedName>
    <definedName name="ENGAGE_4lX9bIEdWvyVdgNyMk3c_1608644991">#REF!</definedName>
    <definedName name="ENGAGE_4NYlucuA3vNl1MIpryrY_1579601721" localSheetId="1">#REF!</definedName>
    <definedName name="ENGAGE_4NYlucuA3vNl1MIpryrY_1579601721">#REF!</definedName>
    <definedName name="ENGAGE_4nzXuKfNsCeXhDhg2PUa_1608645015">#REF!</definedName>
    <definedName name="ENGAGE_4OBejck831ncgTZNsWFt_1607951592">#REF!</definedName>
    <definedName name="ENGAGE_4qOanwQW23OJB8XQUTM3_1607951665">#REF!</definedName>
    <definedName name="ENGAGE_4RxeTAY9EK7T7xEcs76z_1579601641" localSheetId="1">#REF!</definedName>
    <definedName name="ENGAGE_4RxeTAY9EK7T7xEcs76z_1579601641">#REF!</definedName>
    <definedName name="ENGAGE_4ZbsiorM0MfruBTOGbJS_1608645169">#REF!</definedName>
    <definedName name="ENGAGE_4ZxQ1RQoP9MPVfuBrdcs_1579601652" localSheetId="1">#REF!</definedName>
    <definedName name="ENGAGE_4ZxQ1RQoP9MPVfuBrdcs_1579601652">#REF!</definedName>
    <definedName name="ENGAGE_52alPVrg3zGmQKvtW7GC_1608645015">#REF!</definedName>
    <definedName name="ENGAGE_5BrWGd92sFzrklKp9wcp_1607951741">#REF!</definedName>
    <definedName name="ENGAGE_5Czb6CNB13CZYRPZQMrx_1579601696" localSheetId="1">#REF!</definedName>
    <definedName name="ENGAGE_5Czb6CNB13CZYRPZQMrx_1579601696">#REF!</definedName>
    <definedName name="ENGAGE_5d1xrfVkRHSl2qyyFCRL_1607951660">#REF!</definedName>
    <definedName name="ENGAGE_5d4qdlPeo1NU5d3HejDM_1579601612" localSheetId="1">#REF!</definedName>
    <definedName name="ENGAGE_5d4qdlPeo1NU5d3HejDM_1579601612">#REF!</definedName>
    <definedName name="ENGAGE_5ea3FNLjgsL7AlG6TQxt_1608644976">#REF!</definedName>
    <definedName name="ENGAGE_5ewXSTf3KBsce2yDCoai_1608645048">#REF!</definedName>
    <definedName name="ENGAGE_5FFlzXxq3itYCGfK0pU2_1579601644" localSheetId="1">#REF!</definedName>
    <definedName name="ENGAGE_5FFlzXxq3itYCGfK0pU2_1579601644">#REF!</definedName>
    <definedName name="ENGAGE_5gQU6nVY9eVlMtpmcIqS_1607951611">#REF!</definedName>
    <definedName name="ENGAGE_5gwHtAcr0mb55PFeELGD_1607951755">#REF!</definedName>
    <definedName name="ENGAGE_5IEzD3q25uRl34Wpl35V_1607951777">#REF!</definedName>
    <definedName name="ENGAGE_5Kf3WF61WRyphh8lfw0p_1579601597" localSheetId="1">#REF!</definedName>
    <definedName name="ENGAGE_5Kf3WF61WRyphh8lfw0p_1579601597">#REF!</definedName>
    <definedName name="ENGAGE_5laY1PmsuJLL8f3F0qPZ_1607951738">#REF!</definedName>
    <definedName name="ENGAGE_5oNJccu1ZrZWloCTKR9N_1579601599" localSheetId="1">#REF!</definedName>
    <definedName name="ENGAGE_5oNJccu1ZrZWloCTKR9N_1579601599">#REF!</definedName>
    <definedName name="ENGAGE_5r5QePBaxVFKaO1YpZ00_1579601594" localSheetId="1">#REF!</definedName>
    <definedName name="ENGAGE_5r5QePBaxVFKaO1YpZ00_1579601594">#REF!</definedName>
    <definedName name="ENGAGE_5rWRNAQ2qibZD1Eq7xBr_1608645024">#REF!</definedName>
    <definedName name="ENGAGE_5RzcKQg76zpg1F6ZyoaB_1607951710">#REF!</definedName>
    <definedName name="ENGAGE_5UmsyKAa6hiaVHrjSC4I_1579601657" localSheetId="1">#REF!</definedName>
    <definedName name="ENGAGE_5UmsyKAa6hiaVHrjSC4I_1579601657">#REF!</definedName>
    <definedName name="ENGAGE_5VNdcxIYoxP0KyXmxgxr_1607951786">#REF!</definedName>
    <definedName name="ENGAGE_5zBC1j0dqX5ijjUFJPCK_1579601670" localSheetId="1">#REF!</definedName>
    <definedName name="ENGAGE_5zBC1j0dqX5ijjUFJPCK_1579601670">#REF!</definedName>
    <definedName name="ENGAGE_636Ln5AoRG7dP8tbdEej_1607951733">#REF!</definedName>
    <definedName name="ENGAGE_66zlWUkacnutlPi6eDNW_1608644991">#REF!</definedName>
    <definedName name="ENGAGE_6A52G1bGJU0xVx4ME4WD_1607951722">#REF!</definedName>
    <definedName name="ENGAGE_6aap4Iiuccxn1CEsOxsm_1608645025">#REF!</definedName>
    <definedName name="ENGAGE_6aZYR5bMLHJbjWgHGGzc_1607951717">#REF!</definedName>
    <definedName name="ENGAGE_6d0oz1gc2cQKjHXobutK_1579601666" localSheetId="1">#REF!</definedName>
    <definedName name="ENGAGE_6d0oz1gc2cQKjHXobutK_1579601666">#REF!</definedName>
    <definedName name="ENGAGE_6e3bUoKyXlFMRka9vJE4_1607951742">#REF!</definedName>
    <definedName name="ENGAGE_6fIafW5R51ZJIoRa7cpB_1608645123">#REF!</definedName>
    <definedName name="ENGAGE_6gDwPeOCeDiA0xDTTiJB_1607951621">#REF!</definedName>
    <definedName name="ENGAGE_6GNAEgZ7Gxu3ZQoTKaxG_1579601702" localSheetId="1">#REF!</definedName>
    <definedName name="ENGAGE_6GNAEgZ7Gxu3ZQoTKaxG_1579601702">#REF!</definedName>
    <definedName name="ENGAGE_6GqIlMW9yvTFTIeo76kd_1607951647">#REF!</definedName>
    <definedName name="ENGAGE_6GTwvevJRIK2XvDjYp55_1607951685">#REF!</definedName>
    <definedName name="ENGAGE_6hrm0EAvu7trt9TBO2dm_1607951749">#REF!</definedName>
    <definedName name="ENGAGE_6McI396D4g6Ix89dbkOy_1579601696" localSheetId="1">#REF!</definedName>
    <definedName name="ENGAGE_6McI396D4g6Ix89dbkOy_1579601696">#REF!</definedName>
    <definedName name="ENGAGE_6MpNzYvSOi6drNAgBH6a_1607951735">#REF!</definedName>
    <definedName name="ENGAGE_6mYWv0plErFAhumxgBjj_1608645159">#REF!</definedName>
    <definedName name="ENGAGE_6PFzwQQQgiGzWzf0ViJs_1608645121">#REF!</definedName>
    <definedName name="ENGAGE_6qhpOs6IL6xRlDbDvCCu_1608645053">#REF!</definedName>
    <definedName name="ENGAGE_6Ud7wfLWB60x2tD53i9u_1607951611">#REF!</definedName>
    <definedName name="ENGAGE_6ul4fyvfZtUd36zkjiSf_1607951652">#REF!</definedName>
    <definedName name="ENGAGE_6wULhKcLMnBdk21vbZQM_1607951797">#REF!</definedName>
    <definedName name="ENGAGE_6xGhL25DohUqkKUhmxsG_1607951720">#REF!</definedName>
    <definedName name="ENGAGE_6xMP3hoCONGVAMzjovgc_1607951777">#REF!</definedName>
    <definedName name="ENGAGE_6XvnDB8mibnho251mPa0_1579601723" localSheetId="1">#REF!</definedName>
    <definedName name="ENGAGE_6XvnDB8mibnho251mPa0_1579601723">#REF!</definedName>
    <definedName name="ENGAGE_6YM8JHzk1KACssCfQIUE_1608645004">#REF!</definedName>
    <definedName name="ENGAGE_6ZC7z0fsWpBMTRhzAqpw_1607951684">#REF!</definedName>
    <definedName name="ENGAGE_70veVqjneBvoQ5e6RZqu_1607951723">#REF!</definedName>
    <definedName name="ENGAGE_71QnR5iJoCmUtjDb74ZE_1579601637" localSheetId="1">#REF!</definedName>
    <definedName name="ENGAGE_71QnR5iJoCmUtjDb74ZE_1579601637">#REF!</definedName>
    <definedName name="ENGAGE_736TjnsRYzmGnnzyP4Tf_1608645155">#REF!</definedName>
    <definedName name="ENGAGE_75qIaqL7DI1ss5ENAaRr_1607951668">#REF!</definedName>
    <definedName name="ENGAGE_775IsQiQBXDkCWOlSH1V_1579601684" localSheetId="1">#REF!</definedName>
    <definedName name="ENGAGE_775IsQiQBXDkCWOlSH1V_1579601684">#REF!</definedName>
    <definedName name="ENGAGE_7Ao2NOsxwUgV6fpRujaB_1607951761">#REF!</definedName>
    <definedName name="ENGAGE_7D2Jc0gxUoBnWegcdNCp_1607951793">#REF!</definedName>
    <definedName name="ENGAGE_7ebXfFLpRnFfaxVfsXqM_1607951675">#REF!</definedName>
    <definedName name="ENGAGE_7FrYR5lkAqiwQ3tai82w_1608645074">#REF!</definedName>
    <definedName name="ENGAGE_7G7LLDYm0T91MnCwNcEK_1579601684" localSheetId="1">#REF!</definedName>
    <definedName name="ENGAGE_7G7LLDYm0T91MnCwNcEK_1579601684">#REF!</definedName>
    <definedName name="ENGAGE_7Gc5u8tNycMhgUSWNd9q_1608644980">#REF!</definedName>
    <definedName name="ENGAGE_7IKpBcpeLFALga53hQ8X_1579601603" localSheetId="1">#REF!</definedName>
    <definedName name="ENGAGE_7IKpBcpeLFALga53hQ8X_1579601603">#REF!</definedName>
    <definedName name="ENGAGE_7ofA1AFVvJ6MHM7Xiu0m_1608645053">#REF!</definedName>
    <definedName name="ENGAGE_7UmAd0IWtDs8nJg8Hx2A_1608645139">#REF!</definedName>
    <definedName name="ENGAGE_7VMnd4IGqNVILOCyxfwo_1608645066">#REF!</definedName>
    <definedName name="ENGAGE_7vqK5UfJmu9MnnpduXN2_1607951734">#REF!</definedName>
    <definedName name="ENGAGE_7vrwNUHCtBtLYMZXDQcp_1579601737" localSheetId="1">#REF!</definedName>
    <definedName name="ENGAGE_7vrwNUHCtBtLYMZXDQcp_1579601737">#REF!</definedName>
    <definedName name="ENGAGE_7wDYIAQHEpMstWUe4a9x_1608644998">#REF!</definedName>
    <definedName name="ENGAGE_7xn8k5BUln3jKzpnReXO_1579601736" localSheetId="1">#REF!</definedName>
    <definedName name="ENGAGE_7xn8k5BUln3jKzpnReXO_1579601736">#REF!</definedName>
    <definedName name="ENGAGE_836BsQJDrLWXec6jCmLr_1579601679" localSheetId="1">#REF!</definedName>
    <definedName name="ENGAGE_836BsQJDrLWXec6jCmLr_1579601679">#REF!</definedName>
    <definedName name="ENGAGE_84ihrPzCCByqovsQ8Thq_1608645042">#REF!</definedName>
    <definedName name="ENGAGE_88xQl7RKLHt2RP8H0Hlp_1579601724" localSheetId="1">#REF!</definedName>
    <definedName name="ENGAGE_88xQl7RKLHt2RP8H0Hlp_1579601724">#REF!</definedName>
    <definedName name="ENGAGE_892PzoA8oPTN9k8YwErv_1579601749" localSheetId="1">#REF!</definedName>
    <definedName name="ENGAGE_892PzoA8oPTN9k8YwErv_1579601749">#REF!</definedName>
    <definedName name="ENGAGE_8aKU54yeWVmUJKPeZktG_1579601736" localSheetId="1">#REF!</definedName>
    <definedName name="ENGAGE_8aKU54yeWVmUJKPeZktG_1579601736">#REF!</definedName>
    <definedName name="ENGAGE_8CS1A8hxW6AZNQKyZaX1_1579601622" localSheetId="1">#REF!</definedName>
    <definedName name="ENGAGE_8CS1A8hxW6AZNQKyZaX1_1579601622">#REF!</definedName>
    <definedName name="ENGAGE_8DgwJyJN58GU3vcMt2ac_1607951713">#REF!</definedName>
    <definedName name="ENGAGE_8EQwPrcH9ZRKiRbpfoYD_1579601719" localSheetId="1">#REF!</definedName>
    <definedName name="ENGAGE_8EQwPrcH9ZRKiRbpfoYD_1579601719">#REF!</definedName>
    <definedName name="ENGAGE_8eyPihZBi3DkXOkZtXWx_1579601708" localSheetId="1">#REF!</definedName>
    <definedName name="ENGAGE_8eyPihZBi3DkXOkZtXWx_1579601708">#REF!</definedName>
    <definedName name="ENGAGE_8fePx3oJcwGr6HHAUJMV_1608645113">#REF!</definedName>
    <definedName name="ENGAGE_8G107gDdB7S1Y9zKPjn4_1608644998">#REF!</definedName>
    <definedName name="ENGAGE_8Hck9jsvFIPoPx8nGcud_1607951693">#REF!</definedName>
    <definedName name="ENGAGE_8HyWCz3Ie6tYgPxBhVqu_1607951646">#REF!</definedName>
    <definedName name="ENGAGE_8HZwoYjGEo64YhyqtiFe_1608645061">#REF!</definedName>
    <definedName name="ENGAGE_8LFIW2JL12n1ZBfYxDvg_1579601624" localSheetId="1">#REF!</definedName>
    <definedName name="ENGAGE_8LFIW2JL12n1ZBfYxDvg_1579601624">#REF!</definedName>
    <definedName name="ENGAGE_8NlQ62KyRLEvlsP5kYki_1579601719" localSheetId="1">#REF!</definedName>
    <definedName name="ENGAGE_8NlQ62KyRLEvlsP5kYki_1579601719">#REF!</definedName>
    <definedName name="ENGAGE_8QYJoiyJV6ObMTIUncdm_1607951768">#REF!</definedName>
    <definedName name="ENGAGE_8TA1BcBBeDt1ndY8a7V1_1579601634" localSheetId="1">#REF!</definedName>
    <definedName name="ENGAGE_8TA1BcBBeDt1ndY8a7V1_1579601634">#REF!</definedName>
    <definedName name="ENGAGE_8vMQQ6CZCxCp4UfHG1yA_1607951645">#REF!</definedName>
    <definedName name="ENGAGE_8w6YcJugX6socwPUslcY_1607951761">#REF!</definedName>
    <definedName name="ENGAGE_8wKCdoqiWDtkPPBMWfTL_1608645175">#REF!</definedName>
    <definedName name="ENGAGE_8zjKTp0kBh1r7gU3JXuJ_1579601739" localSheetId="1">#REF!</definedName>
    <definedName name="ENGAGE_8zjKTp0kBh1r7gU3JXuJ_1579601739">#REF!</definedName>
    <definedName name="ENGAGE_93XkAZTPRjepPSif383H_1607951730">#REF!</definedName>
    <definedName name="ENGAGE_992aSHZysU1wSiag674Q_1607951636">#REF!</definedName>
    <definedName name="ENGAGE_9f5FE50f4vyy6nO7aJeh_1607951768">#REF!</definedName>
    <definedName name="ENGAGE_9FAyHOcRnqma0qK6oAHM_1607951705">#REF!</definedName>
    <definedName name="ENGAGE_9fTuHUiCmRq4B0S9gZof_1608645108">#REF!</definedName>
    <definedName name="ENGAGE_9kvI2HCm22AATMuQdU13_1579601601" localSheetId="1">#REF!</definedName>
    <definedName name="ENGAGE_9kvI2HCm22AATMuQdU13_1579601601">#REF!</definedName>
    <definedName name="ENGAGE_9lr6KhBKzomLoRI59E4l_1608645090">#REF!</definedName>
    <definedName name="ENGAGE_9lZFrU676CWX9iBJB04V_1608645150">#REF!</definedName>
    <definedName name="ENGAGE_9nhXmTSipcDxAyTbUR2O_1579601653" localSheetId="1">#REF!</definedName>
    <definedName name="ENGAGE_9nhXmTSipcDxAyTbUR2O_1579601653">#REF!</definedName>
    <definedName name="ENGAGE_9nW5icNE5Zkf8zTZTewI_1579601687" localSheetId="1">#REF!</definedName>
    <definedName name="ENGAGE_9nW5icNE5Zkf8zTZTewI_1579601687">#REF!</definedName>
    <definedName name="ENGAGE_9OQYd026b4yrDAemAfqu_1608645166">#REF!</definedName>
    <definedName name="ENGAGE_9VyVMdk7Dih0pzrTPPYf_1607951593">#REF!</definedName>
    <definedName name="ENGAGE_9WjGByuZijL6ySrVbUUR_1579601612" localSheetId="1">#REF!</definedName>
    <definedName name="ENGAGE_9WjGByuZijL6ySrVbUUR_1579601612">#REF!</definedName>
    <definedName name="ENGAGE_9xotMiH0CFRncOU1btqz_1579601596" localSheetId="1">#REF!</definedName>
    <definedName name="ENGAGE_9xotMiH0CFRncOU1btqz_1579601596">#REF!</definedName>
    <definedName name="ENGAGE_9YWuHg6lnyYRb9aAIK5d_1608645142">#REF!</definedName>
    <definedName name="ENGAGE_A0DHYoipbjtyapSmwnfo_1608645093">#REF!</definedName>
    <definedName name="ENGAGE_A1tyHoVPgC4NY6txjwNK_1579601678" localSheetId="1">#REF!</definedName>
    <definedName name="ENGAGE_A1tyHoVPgC4NY6txjwNK_1579601678">#REF!</definedName>
    <definedName name="ENGAGE_A39RZdg1H0wbCRubswbZ_1607951738">#REF!</definedName>
    <definedName name="ENGAGE_a3JCAi6NMiVFxRqwDVVd_1608645083">#REF!</definedName>
    <definedName name="ENGAGE_a5SMGW4qaNfepW80r94q_1607951810">#REF!</definedName>
    <definedName name="ENGAGE_a5vd2j0lZAIlXSjnL26W_1579601676" localSheetId="1">#REF!</definedName>
    <definedName name="ENGAGE_a5vd2j0lZAIlXSjnL26W_1579601676">#REF!</definedName>
    <definedName name="ENGAGE_aceHaXEx78SXCjDH1adS_1608645139">#REF!</definedName>
    <definedName name="ENGAGE_AD9I5r9HOB9X8l8EP9Le_1608645018">#REF!</definedName>
    <definedName name="ENGAGE_adeL4arrG8j9iugroAmi_1608645099">#REF!</definedName>
    <definedName name="ENGAGE_aeCMZht1stBBb6wiPyQv_1607951785">#REF!</definedName>
    <definedName name="ENGAGE_afZ7lOnPU4w1bFxpADbz_1608645149">#REF!</definedName>
    <definedName name="ENGAGE_ageqUXmR9S9ySoszvUZR_1579601714" localSheetId="1">#REF!</definedName>
    <definedName name="ENGAGE_ageqUXmR9S9ySoszvUZR_1579601714">#REF!</definedName>
    <definedName name="ENGAGE_AGFvjRbi39z3or1HKLbd_1607951769">#REF!</definedName>
    <definedName name="ENGAGE_agMn15wdbnJMih1kGxcZ_1579601690" localSheetId="1">#REF!</definedName>
    <definedName name="ENGAGE_agMn15wdbnJMih1kGxcZ_1579601690">#REF!</definedName>
    <definedName name="ENGAGE_AH95BY3pqY9EntkCNrw4_1607951667">#REF!</definedName>
    <definedName name="ENGAGE_AHAvBWcB0EpkdOotvsfJ_1607951698">#REF!</definedName>
    <definedName name="ENGAGE_aHB1VnFPi4BOtHX293S5_1608645142">#REF!</definedName>
    <definedName name="ENGAGE_AhONb1iYP3tIswC8dWfi_1607951620">#REF!</definedName>
    <definedName name="ENGAGE_AHSynn4QtsizSmlIptkl_1608645177">#REF!</definedName>
    <definedName name="ENGAGE_aICUbOPWntlfzNX2aKfL_1607951667">#REF!</definedName>
    <definedName name="ENGAGE_ajLx4hZ1QprJDB063X4x_1579601705" localSheetId="1">#REF!</definedName>
    <definedName name="ENGAGE_ajLx4hZ1QprJDB063X4x_1579601705">#REF!</definedName>
    <definedName name="ENGAGE_aJoG7zKoWxCT8EhEsx3C_1608645054">#REF!</definedName>
    <definedName name="ENGAGE_ajvevSECDvA5EdIci1mp_1607951693">#REF!</definedName>
    <definedName name="ENGAGE_AjwmXrfgRGocsHS5gRYA_1607951594">#REF!</definedName>
    <definedName name="ENGAGE_Ake1TEjboucCRv4QYzxw_1579601624" localSheetId="1">#REF!</definedName>
    <definedName name="ENGAGE_Ake1TEjboucCRv4QYzxw_1579601624">#REF!</definedName>
    <definedName name="ENGAGE_ameQlQsLeFVRBKWkcrax_1608644999">#REF!</definedName>
    <definedName name="ENGAGE_ANiT0m6y82QK5TDZDK1y_1608645095">#REF!</definedName>
    <definedName name="ENGAGE_ANnaV4fFGB6QeEUI9wf1_1607951632">#REF!</definedName>
    <definedName name="ENGAGE_AOEunTVTvyBD6paNMIQn_1608644968">#REF!</definedName>
    <definedName name="ENGAGE_Aoj5pGdKSlPu4MLM9LGD_1607951805">#REF!</definedName>
    <definedName name="ENGAGE_Ap6bHmTIyru8xvdxcmL6_1607951745">#REF!</definedName>
    <definedName name="ENGAGE_apEegzDCw53xM7j33kMU_1608645160">#REF!</definedName>
    <definedName name="ENGAGE_ApGMTvYeHHghUTCDT6TF_1579601603" localSheetId="1">#REF!</definedName>
    <definedName name="ENGAGE_ApGMTvYeHHghUTCDT6TF_1579601603">#REF!</definedName>
    <definedName name="ENGAGE_APlObCgMKsoiNv4nnjkF_1608645091">#REF!</definedName>
    <definedName name="ENGAGE_Aplt0Md7xhl7zIi1roCL_1579601703" localSheetId="1">#REF!</definedName>
    <definedName name="ENGAGE_Aplt0Md7xhl7zIi1roCL_1579601703">#REF!</definedName>
    <definedName name="ENGAGE_APva9KjC049A8eZIIlwR_1607951736">#REF!</definedName>
    <definedName name="ENGAGE_arO6OZZjA73iatKxY7ns_1608645145">#REF!</definedName>
    <definedName name="ENGAGE_at3Ljv75iheAXk6dnbMd_1607951737">#REF!</definedName>
    <definedName name="ENGAGE_atBeAtY93Sl5n0TwMOaG_1607951586">#REF!</definedName>
    <definedName name="ENGAGE_atkt62jKMSrVCT8ZhMaR_1608645065">#REF!</definedName>
    <definedName name="ENGAGE_AtSUsi8LLE4hweNP5IQM_1608645006">#REF!</definedName>
    <definedName name="ENGAGE_Av8Z9Qaxa54t3g15OJUL_1607951743">#REF!</definedName>
    <definedName name="ENGAGE_aWnRAQinTO83sYCo76tE_1579601599" localSheetId="1">#REF!</definedName>
    <definedName name="ENGAGE_aWnRAQinTO83sYCo76tE_1579601599">#REF!</definedName>
    <definedName name="ENGAGE_aXJFFdpE2KpFvVKJg8Wm_1608645013">#REF!</definedName>
    <definedName name="ENGAGE_AxQ4oAmDittTGsya2eAn_1607951693">#REF!</definedName>
    <definedName name="ENGAGE_B016wpbKC7DazCZFzawt_1607951796">#REF!</definedName>
    <definedName name="ENGAGE_B1JtAnRx6XT6KB0T8e0l_1607951700">#REF!</definedName>
    <definedName name="ENGAGE_B1ZLKbFgCTjc3KF7E3YY_1607951801">#REF!</definedName>
    <definedName name="ENGAGE_b4aoteLxLkNYGuAPQuGX_1579601739" localSheetId="1">#REF!</definedName>
    <definedName name="ENGAGE_b4aoteLxLkNYGuAPQuGX_1579601739">#REF!</definedName>
    <definedName name="ENGAGE_b4vWA9Z71lS0bHsZc0GL_1607951754">#REF!</definedName>
    <definedName name="ENGAGE_B71P9lAm4xYyWIFwc4fp_1607951731">#REF!</definedName>
    <definedName name="ENGAGE_B7BW7kxrql5cHXWuesbt_1607951718">#REF!</definedName>
    <definedName name="ENGAGE_B8OkzKjCrvMUdOozfODI_1608644969">#REF!</definedName>
    <definedName name="ENGAGE_BCfj35EgtCJtnhA50ctw_1607951783">#REF!</definedName>
    <definedName name="ENGAGE_bCsXKN3PVuSUssg5oLbY_1608645134">#REF!</definedName>
    <definedName name="ENGAGE_bdz6ni8rsEm0qs3q6aMf_1607951813">#REF!</definedName>
    <definedName name="ENGAGE_BgEcPCGvkSUctEGaGbNP_1608645038">#REF!</definedName>
    <definedName name="ENGAGE_bhIuu77V2AAx5e8N4Ijr_1607951795">#REF!</definedName>
    <definedName name="ENGAGE_BHixf8Y9uWGqdItdRdsw_1608645013">#REF!</definedName>
    <definedName name="ENGAGE_BK3FlADG0FkHeIJmYn6V_1607951590">#REF!</definedName>
    <definedName name="ENGAGE_BK3tE8IpAJGalF2EbZJK_1608645090">#REF!</definedName>
    <definedName name="ENGAGE_BK50E4IMAQibZF3fro5s_1579601641" localSheetId="1">#REF!</definedName>
    <definedName name="ENGAGE_BK50E4IMAQibZF3fro5s_1579601641">#REF!</definedName>
    <definedName name="ENGAGE_BKfJoGyEiZWB3BLYxCGi_1608645106">#REF!</definedName>
    <definedName name="ENGAGE_BLG3vJ3PdNACXnQ41fOz_1607951719">#REF!</definedName>
    <definedName name="ENGAGE_bLqAfYdeqtugs9cMyTgN_1607951609">#REF!</definedName>
    <definedName name="ENGAGE_bmENOao3UuhZ8NG6iagn_1608645088">#REF!</definedName>
    <definedName name="ENGAGE_BMp0Y9nfYG4GQtkMMVXd_1607951628">#REF!</definedName>
    <definedName name="ENGAGE_bOXH3uHAwdvtp1Umw11A_1579601649" localSheetId="1">#REF!</definedName>
    <definedName name="ENGAGE_bOXH3uHAwdvtp1Umw11A_1579601649">#REF!</definedName>
    <definedName name="ENGAGE_bOxNS4Jhr5AsRCJ4DyrK_1607951640">#REF!</definedName>
    <definedName name="ENGAGE_BQ7jTewMmla1wlXfkcc5_1579601642" localSheetId="1">#REF!</definedName>
    <definedName name="ENGAGE_BQ7jTewMmla1wlXfkcc5_1579601642">#REF!</definedName>
    <definedName name="ENGAGE_bQ8OAFT8njnHXNIm2nZT_1607951763">#REF!</definedName>
    <definedName name="ENGAGE_BRSwnXW9qkdBTyYqw2t7_1608645047">#REF!</definedName>
    <definedName name="ENGAGE_bSEbRFREfjZRTiERatsv_1607951699">#REF!</definedName>
    <definedName name="ENGAGE_BUs7Mg0FjCMW7BL19Z2c_1579601603" localSheetId="1">#REF!</definedName>
    <definedName name="ENGAGE_BUs7Mg0FjCMW7BL19Z2c_1579601603">#REF!</definedName>
    <definedName name="ENGAGE_bv8h0wUfC6EJfYTuoEjK_1608645108">#REF!</definedName>
    <definedName name="ENGAGE_BVP0L6Jmlu51duasFLV8_1607951715">#REF!</definedName>
    <definedName name="ENGAGE_BXuYa5OyiaWDiZvBNWAA_1579601739" localSheetId="1">#REF!</definedName>
    <definedName name="ENGAGE_BXuYa5OyiaWDiZvBNWAA_1579601739">#REF!</definedName>
    <definedName name="ENGAGE_by7cdDex0tgYQELdNsoJ_1608645105">#REF!</definedName>
    <definedName name="ENGAGE_BYEhRvWXiltFGnNSZSEq_1579601597" localSheetId="1">#REF!</definedName>
    <definedName name="ENGAGE_BYEhRvWXiltFGnNSZSEq_1579601597">#REF!</definedName>
    <definedName name="ENGAGE_ByqAUiZBx7mSeM91LwQy_1607951763">#REF!</definedName>
    <definedName name="ENGAGE_bZKOjlSHGrcLHcqon6kN_1607951594">#REF!</definedName>
    <definedName name="ENGAGE_c0b6sS1YOMCq38cYrvjv_1608644996">#REF!</definedName>
    <definedName name="ENGAGE_C2qFMxrNsHSYNyDPhwKR_1608645165">#REF!</definedName>
    <definedName name="ENGAGE_C4GgPTIuPZinda1embi4_1579601676" localSheetId="1">#REF!</definedName>
    <definedName name="ENGAGE_C4GgPTIuPZinda1embi4_1579601676">#REF!</definedName>
    <definedName name="ENGAGE_c4N5XLMTmYgMOIPKRjbx_1607951793">#REF!</definedName>
    <definedName name="ENGAGE_c5jntBjzdmP2JNilTAca_1607951665">#REF!</definedName>
    <definedName name="ENGAGE_c5wIRGPymXixMzEhtLNp_1608645031">#REF!</definedName>
    <definedName name="ENGAGE_c7qvZZtlK3KtTl464fiD_1607951590">#REF!</definedName>
    <definedName name="ENGAGE_CAouM5o1PBESgZ8awz5J_1607951705">#REF!</definedName>
    <definedName name="ENGAGE_CaZvBDueLlN9DaWcpO88_1608645073">#REF!</definedName>
    <definedName name="ENGAGE_cCO3Y5ckESwgRUvd3DfT_1608645176">#REF!</definedName>
    <definedName name="ENGAGE_cdwB7l0oFYxENmCIKliv_1608645155">#REF!</definedName>
    <definedName name="ENGAGE_cEOPs3CpMpOjqE8v4NNR_1579601713" localSheetId="1">#REF!</definedName>
    <definedName name="ENGAGE_cEOPs3CpMpOjqE8v4NNR_1579601713">#REF!</definedName>
    <definedName name="ENGAGE_Cf0HnGD3W2M2flnLNY0R_1579601730" localSheetId="1">#REF!</definedName>
    <definedName name="ENGAGE_Cf0HnGD3W2M2flnLNY0R_1579601730">#REF!</definedName>
    <definedName name="ENGAGE_cfU0cDubOUWao6yWa8Ac_1607951623">#REF!</definedName>
    <definedName name="ENGAGE_ch4wQnkPuq7w2i3CqBkA_1579601594" localSheetId="1">#REF!</definedName>
    <definedName name="ENGAGE_ch4wQnkPuq7w2i3CqBkA_1579601594">#REF!</definedName>
    <definedName name="ENGAGE_chtxSGNSg4LKdpuoKhAf_1608645084">#REF!</definedName>
    <definedName name="ENGAGE_Cj3z8I9VUNmhArnqPdhe_1608645061">#REF!</definedName>
    <definedName name="ENGAGE_cjmhcSSMTfLF1HKHWBSP_1607951778">#REF!</definedName>
    <definedName name="ENGAGE_cjSAdhrjAsGyQMknatb5_1607951804">#REF!</definedName>
    <definedName name="ENGAGE_CmDZHCO6WQPOvo96i5an_1579601641" localSheetId="1">#REF!</definedName>
    <definedName name="ENGAGE_CmDZHCO6WQPOvo96i5an_1579601641">#REF!</definedName>
    <definedName name="ENGAGE_Cn5tdeSYTvieDkIkMa5E_1608645117">#REF!</definedName>
    <definedName name="ENGAGE_CnU1CKbjtDxjzdLmsB1N_1608645015">#REF!</definedName>
    <definedName name="ENGAGE_CoQcJt9aQYTzvr9pfSWu_1579601631" localSheetId="1">#REF!</definedName>
    <definedName name="ENGAGE_CoQcJt9aQYTzvr9pfSWu_1579601631">#REF!</definedName>
    <definedName name="ENGAGE_cpfmAYGYT9r8EK4JXxkz_1608645157">#REF!</definedName>
    <definedName name="ENGAGE_cRIOcz1eW58htx41xlTP_1607951632">#REF!</definedName>
    <definedName name="ENGAGE_cS0t3XsQYt7ACTetUXMj_1579601705" localSheetId="1">#REF!</definedName>
    <definedName name="ENGAGE_cS0t3XsQYt7ACTetUXMj_1579601705">#REF!</definedName>
    <definedName name="ENGAGE_CsEegv4twQNkZ5FFrpwe_1579601614" localSheetId="1">#REF!</definedName>
    <definedName name="ENGAGE_CsEegv4twQNkZ5FFrpwe_1579601614">#REF!</definedName>
    <definedName name="ENGAGE_CstriT6lioMTKCWRiG54_1607951640">#REF!</definedName>
    <definedName name="ENGAGE_CT9xk5CFrmiiZitIHoSs_1608644997">#REF!</definedName>
    <definedName name="ENGAGE_cU6xvhMumUaoOBEThgC1_1607951596">#REF!</definedName>
    <definedName name="ENGAGE_cuOIEVdtjK92CxtcuKTS_1607951722">#REF!</definedName>
    <definedName name="ENGAGE_cvzL8STaH0ayz9FW6KcV_1608645165">#REF!</definedName>
    <definedName name="ENGAGE_CW5Td01CGy2Lja8pkzLg_1579601612" localSheetId="1">#REF!</definedName>
    <definedName name="ENGAGE_CW5Td01CGy2Lja8pkzLg_1579601612">#REF!</definedName>
    <definedName name="ENGAGE_CWDc5zUW0ZGFaMgqIDVS_1607951790">#REF!</definedName>
    <definedName name="ENGAGE_cWr7s8W7r9jPISAI518u_1608644976">#REF!</definedName>
    <definedName name="ENGAGE_CXgcJpaBwsIVEhPQa0FL_1607951721">#REF!</definedName>
    <definedName name="ENGAGE_cxIGvm22yo6WxTn3FWlq_1607951712">#REF!</definedName>
    <definedName name="ENGAGE_CYadU7qH3nU1Lj4G4Myq_1608645095">#REF!</definedName>
    <definedName name="ENGAGE_cYZLwKurvCIQxsTemxED_1579601630" localSheetId="1">#REF!</definedName>
    <definedName name="ENGAGE_cYZLwKurvCIQxsTemxED_1579601630">#REF!</definedName>
    <definedName name="ENGAGE_CZObEKSJMINfn4KwJncD_1579601700" localSheetId="1">#REF!</definedName>
    <definedName name="ENGAGE_CZObEKSJMINfn4KwJncD_1579601700">#REF!</definedName>
    <definedName name="ENGAGE_CzZxpXIO2AoaVvGBXAkQ_1608644974">#REF!</definedName>
    <definedName name="ENGAGE_D19s5DNFRQuomTUghsgL_1608645029">#REF!</definedName>
    <definedName name="ENGAGE_D2ARHjcXnMPnvXjtYHnq_1579601594" localSheetId="1">#REF!</definedName>
    <definedName name="ENGAGE_D2ARHjcXnMPnvXjtYHnq_1579601594">#REF!</definedName>
    <definedName name="ENGAGE_D2dYP7nJXoDFSfAxGD6D_1579601612" localSheetId="1">#REF!</definedName>
    <definedName name="ENGAGE_D2dYP7nJXoDFSfAxGD6D_1579601612">#REF!</definedName>
    <definedName name="ENGAGE_D2FaOc3gjYBLqnVBz8DK_1579601607" localSheetId="1">#REF!</definedName>
    <definedName name="ENGAGE_D2FaOc3gjYBLqnVBz8DK_1579601607">#REF!</definedName>
    <definedName name="ENGAGE_D2OAy2pWEdt4Te2LnYO4_1608645060">#REF!</definedName>
    <definedName name="ENGAGE_D5rPjUMpMbPUa817EhpJ_1579601622" localSheetId="1">#REF!</definedName>
    <definedName name="ENGAGE_D5rPjUMpMbPUa817EhpJ_1579601622">#REF!</definedName>
    <definedName name="ENGAGE_D5VIXSLrMH4UFrnm93HM_1608644976">#REF!</definedName>
    <definedName name="ENGAGE_D7t1mVvWsxqTo5C5m36T_1579601623" localSheetId="1">#REF!</definedName>
    <definedName name="ENGAGE_D7t1mVvWsxqTo5C5m36T_1579601623">#REF!</definedName>
    <definedName name="ENGAGE_D9n1ah9V1QkLs7DtIRIj_1608644983">#REF!</definedName>
    <definedName name="ENGAGE_Dalq6iFC9Xp6B7hRDvTt_1579601599" localSheetId="1">#REF!</definedName>
    <definedName name="ENGAGE_Dalq6iFC9Xp6B7hRDvTt_1579601599">#REF!</definedName>
    <definedName name="ENGAGE_dAwPmCFtcKaKsfr7Mvgh_1579601595" localSheetId="1">#REF!</definedName>
    <definedName name="ENGAGE_dAwPmCFtcKaKsfr7Mvgh_1579601595">#REF!</definedName>
    <definedName name="ENGAGE_dCLIVKPOOzbH1m36psbj_1607951741">#REF!</definedName>
    <definedName name="ENGAGE_dDX4xOf2jwUmkDX8GQKU_1579601618" localSheetId="1">#REF!</definedName>
    <definedName name="ENGAGE_dDX4xOf2jwUmkDX8GQKU_1579601618">#REF!</definedName>
    <definedName name="ENGAGE_DElrywkgkT4FeP51ltMB_1608645154">#REF!</definedName>
    <definedName name="ENGAGE_DEsXQHrxse6Bw0CAsBMV_1608645040">#REF!</definedName>
    <definedName name="ENGAGE_df95gIC1LzIyoMeInMd7_1579601694" localSheetId="1">#REF!</definedName>
    <definedName name="ENGAGE_df95gIC1LzIyoMeInMd7_1579601694">#REF!</definedName>
    <definedName name="ENGAGE_dfG7cfA2yTc9vzU4BC3J_1579601622" localSheetId="1">#REF!</definedName>
    <definedName name="ENGAGE_dfG7cfA2yTc9vzU4BC3J_1579601622">#REF!</definedName>
    <definedName name="ENGAGE_dFiUxqUB4hvbSyHmFkmu_1608645115">#REF!</definedName>
    <definedName name="ENGAGE_dFm12Maqe7OB1rk1KfGF_1607951587">#REF!</definedName>
    <definedName name="ENGAGE_dGi2tYUGTFppPg6cn2AR_1579601666" localSheetId="1">#REF!</definedName>
    <definedName name="ENGAGE_dGi2tYUGTFppPg6cn2AR_1579601666">#REF!</definedName>
    <definedName name="ENGAGE_dgjMlPKW8ljQIsdJ1stl_1608644987">#REF!</definedName>
    <definedName name="ENGAGE_dgjqzDMkFTTpMqZ6yCdg_1579601637" localSheetId="1">#REF!</definedName>
    <definedName name="ENGAGE_dgjqzDMkFTTpMqZ6yCdg_1579601637">#REF!</definedName>
    <definedName name="ENGAGE_DHMXkY72J97QrtsUND0s_1607951593">#REF!</definedName>
    <definedName name="ENGAGE_DJIYYrcdxnBP4JjMARg6_1579601625" localSheetId="1">#REF!</definedName>
    <definedName name="ENGAGE_DJIYYrcdxnBP4JjMARg6_1579601625">#REF!</definedName>
    <definedName name="ENGAGE_DjmfdQLU7TPjGWz8nBND_1579601660" localSheetId="1">#REF!</definedName>
    <definedName name="ENGAGE_DjmfdQLU7TPjGWz8nBND_1579601660">#REF!</definedName>
    <definedName name="ENGAGE_Dl4FCJdV9MfNgjGQHcYz_1579601677" localSheetId="1">#REF!</definedName>
    <definedName name="ENGAGE_Dl4FCJdV9MfNgjGQHcYz_1579601677">#REF!</definedName>
    <definedName name="ENGAGE_DlCFaQQSpEgXHCC5sFmJ_1579601632" localSheetId="1">#REF!</definedName>
    <definedName name="ENGAGE_DlCFaQQSpEgXHCC5sFmJ_1579601632">#REF!</definedName>
    <definedName name="ENGAGE_dmtkX6cDrCYqGXgWnDxw_1607951660">#REF!</definedName>
    <definedName name="ENGAGE_dmtMRKrezl9vZXBGEedy_1607951615">#REF!</definedName>
    <definedName name="ENGAGE_dnPYXklk0zGl4vFLJnjt_1579601654" localSheetId="1">#REF!</definedName>
    <definedName name="ENGAGE_dnPYXklk0zGl4vFLJnjt_1579601654">#REF!</definedName>
    <definedName name="ENGAGE_DnYiDx7t2VlNURzbPeOU_1608645126">#REF!</definedName>
    <definedName name="ENGAGE_do0a9TEz8fyNN26xmQcc_1579601681" localSheetId="1">#REF!</definedName>
    <definedName name="ENGAGE_do0a9TEz8fyNN26xmQcc_1579601681">#REF!</definedName>
    <definedName name="ENGAGE_dottDeJM2XNAYDZKDAON_1608645167">#REF!</definedName>
    <definedName name="ENGAGE_DOykdpt8R3EF9h6LjpsX_1579601627" localSheetId="1">#REF!</definedName>
    <definedName name="ENGAGE_DOykdpt8R3EF9h6LjpsX_1579601627">#REF!</definedName>
    <definedName name="ENGAGE_dqbj6THEhPk4Bai54zxh_1607951621">#REF!</definedName>
    <definedName name="ENGAGE_DRBHjMaxO4w1E4smYxHA_1608645104">#REF!</definedName>
    <definedName name="ENGAGE_DTIND1T5jgYKuwfAWpQA_1608644976">#REF!</definedName>
    <definedName name="ENGAGE_dUl8IxGiOLnAJmpf6Btm_1579601714" localSheetId="1">#REF!</definedName>
    <definedName name="ENGAGE_dUl8IxGiOLnAJmpf6Btm_1579601714">#REF!</definedName>
    <definedName name="ENGAGE_dv2Xvnf9B2RgSRAYFUt8_1608645107">#REF!</definedName>
    <definedName name="ENGAGE_DwLV7XvRg19Iw97Llz4N_1607951641">#REF!</definedName>
    <definedName name="ENGAGE_dXBdLCaswOj0j1YJixEX_1579601738" localSheetId="1">#REF!</definedName>
    <definedName name="ENGAGE_dXBdLCaswOj0j1YJixEX_1579601738">#REF!</definedName>
    <definedName name="ENGAGE_dXOayj8ZyjKeYYRoPnxs_1608644991">#REF!</definedName>
    <definedName name="ENGAGE_DxvKOFioH25mIBFEo5f6_1608644996">#REF!</definedName>
    <definedName name="ENGAGE_dYCAEbyPPXqiwKAToutc_1607951657">#REF!</definedName>
    <definedName name="ENGAGE_DYl3tlaEFEHkMWuheOWQ_1608645090">#REF!</definedName>
    <definedName name="ENGAGE_DZfdg5qzVflZn0AbAsj0_1607951744">#REF!</definedName>
    <definedName name="ENGAGE_Dzy3qjIPrU1HUDWgdeet_1607951605">#REF!</definedName>
    <definedName name="ENGAGE_E03YD1xLxZzqPfxWPHvN_1608645054">#REF!</definedName>
    <definedName name="ENGAGE_e0gjniqhtN5k8WWgKbaR_1579601643" localSheetId="1">#REF!</definedName>
    <definedName name="ENGAGE_e0gjniqhtN5k8WWgKbaR_1579601643">#REF!</definedName>
    <definedName name="ENGAGE_E0nHE2gSw4u5uvFUsoVK_1579601749" localSheetId="1">#REF!</definedName>
    <definedName name="ENGAGE_E0nHE2gSw4u5uvFUsoVK_1579601749">#REF!</definedName>
    <definedName name="ENGAGE_E1chvB7zgeBR26sb5kpW_1607951810">#REF!</definedName>
    <definedName name="ENGAGE_e1QBYCLqIK9sYWm6yWYB_1607951605">#REF!</definedName>
    <definedName name="ENGAGE_e2K71NxhnNAe9k0cKBUb_1608645047">#REF!</definedName>
    <definedName name="ENGAGE_E4zA5G1mvcYQUjE1IJwD_1608644988">#REF!</definedName>
    <definedName name="ENGAGE_e5kFxtH16xpKwWQsi7xP_1579601666" localSheetId="1">#REF!</definedName>
    <definedName name="ENGAGE_e5kFxtH16xpKwWQsi7xP_1579601666">#REF!</definedName>
    <definedName name="ENGAGE_E696uY0BwArukqcH3ez7_1579601624" localSheetId="1">#REF!</definedName>
    <definedName name="ENGAGE_E696uY0BwArukqcH3ez7_1579601624">#REF!</definedName>
    <definedName name="ENGAGE_E8sP3wKeMyggq70sTlvw_1608645013">#REF!</definedName>
    <definedName name="ENGAGE_E9roiakztuJBMkaR2Ge7_1579601606" localSheetId="1">#REF!</definedName>
    <definedName name="ENGAGE_E9roiakztuJBMkaR2Ge7_1579601606">#REF!</definedName>
    <definedName name="ENGAGE_E9WPW2PTIlHB30pSYmjk_1608645092">#REF!</definedName>
    <definedName name="ENGAGE_Ed92G5NAhXeb48mrdzP5_1607951784">#REF!</definedName>
    <definedName name="ENGAGE_EF6AAeNjaS4duuJ40Xlx_1607951787">#REF!</definedName>
    <definedName name="ENGAGE_eG3h4vTGahQwypMJeNKZ_1607951701">#REF!</definedName>
    <definedName name="ENGAGE_eHTqvzG3nwVp8B4Sgfhb_1608645105">#REF!</definedName>
    <definedName name="ENGAGE_Ej5DyyY7lFDcKUXAEDdK_1607951767">#REF!</definedName>
    <definedName name="ENGAGE_EjmmZD2nxWQFqrtMVkGZ_1579601718" localSheetId="1">#REF!</definedName>
    <definedName name="ENGAGE_EjmmZD2nxWQFqrtMVkGZ_1579601718">#REF!</definedName>
    <definedName name="ENGAGE_ELilZfMLB5bHrHFcuBel_1579601606" localSheetId="1">#REF!</definedName>
    <definedName name="ENGAGE_ELilZfMLB5bHrHFcuBel_1579601606">#REF!</definedName>
    <definedName name="ENGAGE_EP0B6X3aNTVieU4Gsvzx_1579601749" localSheetId="1">#REF!</definedName>
    <definedName name="ENGAGE_EP0B6X3aNTVieU4Gsvzx_1579601749">#REF!</definedName>
    <definedName name="ENGAGE_EP71CLNdTYFJpqtUbYXz_1579601675" localSheetId="1">#REF!</definedName>
    <definedName name="ENGAGE_EP71CLNdTYFJpqtUbYXz_1579601675">#REF!</definedName>
    <definedName name="ENGAGE_eq7g2jiQi8J9qJWlkdtP_1579601704" localSheetId="1">#REF!</definedName>
    <definedName name="ENGAGE_eq7g2jiQi8J9qJWlkdtP_1579601704">#REF!</definedName>
    <definedName name="ENGAGE_EQSBBwJPeSRrckPnThaZ_1608645155">#REF!</definedName>
    <definedName name="ENGAGE_eQXv8vYL9Pm7r1axxffB_1608645165">#REF!</definedName>
    <definedName name="ENGAGE_eRD2yJjtQtJR15gzzFqO_1608644975">#REF!</definedName>
    <definedName name="ENGAGE_erf8AU1MaLHmksLCnv7y_1579601673" localSheetId="1">#REF!</definedName>
    <definedName name="ENGAGE_erf8AU1MaLHmksLCnv7y_1579601673">#REF!</definedName>
    <definedName name="ENGAGE_erZmxfSWTqDvH6zDkWwB_1608645115">#REF!</definedName>
    <definedName name="ENGAGE_eSlY8uXrU5nBIH03cAZd_1608645083">#REF!</definedName>
    <definedName name="ENGAGE_Et8GfJjvbccnFkm3WSNc_1608645176">#REF!</definedName>
    <definedName name="ENGAGE_EvwqKlXr0Kk93B3IJ1bA_1579601617" localSheetId="1">#REF!</definedName>
    <definedName name="ENGAGE_EvwqKlXr0Kk93B3IJ1bA_1579601617">#REF!</definedName>
    <definedName name="ENGAGE_Ewxv9cMCqFlA0ayM6fwC_1607951783">#REF!</definedName>
    <definedName name="ENGAGE_eyZAARUREnvEcjgg6LPd_1579601723" localSheetId="1">#REF!</definedName>
    <definedName name="ENGAGE_eyZAARUREnvEcjgg6LPd_1579601723">#REF!</definedName>
    <definedName name="ENGAGE_F1vhmOBXoFQ5MUCA7YDs_1608645173">#REF!</definedName>
    <definedName name="ENGAGE_f5NDzBmmm1fM6uhMry0N_1607951642">#REF!</definedName>
    <definedName name="ENGAGE_f61FfPeNh7eq0tHGPoZN_1579601605" localSheetId="1">#REF!</definedName>
    <definedName name="ENGAGE_f61FfPeNh7eq0tHGPoZN_1579601605">#REF!</definedName>
    <definedName name="ENGAGE_f80BtLcA137VnBFnQrRf_1579601635" localSheetId="1">#REF!</definedName>
    <definedName name="ENGAGE_f80BtLcA137VnBFnQrRf_1579601635">#REF!</definedName>
    <definedName name="ENGAGE_f81KwYVrPlNck0MbnUgq_1579601701" localSheetId="1">#REF!</definedName>
    <definedName name="ENGAGE_f81KwYVrPlNck0MbnUgq_1579601701">#REF!</definedName>
    <definedName name="ENGAGE_f8hjpxD1vNQQXgvKiuXL_1579601707" localSheetId="1">#REF!</definedName>
    <definedName name="ENGAGE_f8hjpxD1vNQQXgvKiuXL_1579601707">#REF!</definedName>
    <definedName name="ENGAGE_F8iVVrRQVR8kmMz5nMN7_1607951601">#REF!</definedName>
    <definedName name="ENGAGE_F95795tdrwIU7vassn0K_1608645174">#REF!</definedName>
    <definedName name="ENGAGE_f9qEKvLgeNfZduu8sSph_1608645177">#REF!</definedName>
    <definedName name="ENGAGE_FA65KjFWVXVglokUOs6a_1579601703" localSheetId="1">#REF!</definedName>
    <definedName name="ENGAGE_FA65KjFWVXVglokUOs6a_1579601703">#REF!</definedName>
    <definedName name="ENGAGE_FBD3EZT06PRtPcw76A1l_1607951643">#REF!</definedName>
    <definedName name="ENGAGE_fBPPc0WpbubiUJL0gk92_1607951751">#REF!</definedName>
    <definedName name="ENGAGE_fCPTzgjBZrpV64BTP5Bo_1579601690" localSheetId="1">#REF!</definedName>
    <definedName name="ENGAGE_fCPTzgjBZrpV64BTP5Bo_1579601690">#REF!</definedName>
    <definedName name="ENGAGE_FDMypJFFdwrmBDHzEN8F_1579601660" localSheetId="1">#REF!</definedName>
    <definedName name="ENGAGE_FDMypJFFdwrmBDHzEN8F_1579601660">#REF!</definedName>
    <definedName name="ENGAGE_Ff3bRosVdFjPuxnKCNRS_1608645024">#REF!</definedName>
    <definedName name="ENGAGE_FHDej52jyM8iyh7Nkduy_1579601673" localSheetId="1">#REF!</definedName>
    <definedName name="ENGAGE_FHDej52jyM8iyh7Nkduy_1579601673">#REF!</definedName>
    <definedName name="ENGAGE_fHQB5uVqarqo1E3KZ279_1607951742">#REF!</definedName>
    <definedName name="ENGAGE_FhSit76hcBAXI4lMip2P_1608645160">#REF!</definedName>
    <definedName name="ENGAGE_FiiE9mnAYWaGLdH3Ye5R_1607951595">#REF!</definedName>
    <definedName name="ENGAGE_FJB0cRQ3w556vKmYnu3K_1608645109">#REF!</definedName>
    <definedName name="ENGAGE_fk36ybwjSsxlMvHzHtez_1607951770">#REF!</definedName>
    <definedName name="ENGAGE_flgE7S6thTOK0DPgfw2S_1579601609" localSheetId="1">#REF!</definedName>
    <definedName name="ENGAGE_flgE7S6thTOK0DPgfw2S_1579601609">#REF!</definedName>
    <definedName name="ENGAGE_FlqIkbUMN3btB1yBn6W6_1579601722" localSheetId="1">#REF!</definedName>
    <definedName name="ENGAGE_FlqIkbUMN3btB1yBn6W6_1579601722">#REF!</definedName>
    <definedName name="ENGAGE_fncvbww7bBUeoalzTflX_1579601707" localSheetId="1">#REF!</definedName>
    <definedName name="ENGAGE_fncvbww7bBUeoalzTflX_1579601707">#REF!</definedName>
    <definedName name="ENGAGE_fnWKbvgbELYhmhcRkRGA_1579601724" localSheetId="1">#REF!</definedName>
    <definedName name="ENGAGE_fnWKbvgbELYhmhcRkRGA_1579601724">#REF!</definedName>
    <definedName name="ENGAGE_Fo8twBe0cheKfaY6s9B6_1608645116">#REF!</definedName>
    <definedName name="ENGAGE_fP2Ta7JUeVFdPLZlqoHh_1607951658">#REF!</definedName>
    <definedName name="ENGAGE_FPqQUkH4havisYpWOB3O_1579601649" localSheetId="1">#REF!</definedName>
    <definedName name="ENGAGE_FPqQUkH4havisYpWOB3O_1579601649">#REF!</definedName>
    <definedName name="ENGAGE_FqqUXz6RpDzZbkWNx7IN_1607951804">#REF!</definedName>
    <definedName name="ENGAGE_fRKx95Uhif8jGbZQUypZ_1607951699">#REF!</definedName>
    <definedName name="ENGAGE_fsNObr0g9QoYptPBXyFn_1579601672" localSheetId="1">#REF!</definedName>
    <definedName name="ENGAGE_fsNObr0g9QoYptPBXyFn_1579601672">#REF!</definedName>
    <definedName name="ENGAGE_fsYYSbyQ5RPl8vJPGnEG_1579601688" localSheetId="1">#REF!</definedName>
    <definedName name="ENGAGE_fsYYSbyQ5RPl8vJPGnEG_1579601688">#REF!</definedName>
    <definedName name="ENGAGE_fTj09due7lf7gO3DUx6Z_1607951595">#REF!</definedName>
    <definedName name="ENGAGE_FTyCwsSa4dFJie8LIQeu_1608645015">#REF!</definedName>
    <definedName name="ENGAGE_FUphPuZKCOXHnZ2hIiUu_1607951605">#REF!</definedName>
    <definedName name="ENGAGE_FVndpxMG26ST44vL70RM_1579601715" localSheetId="1">#REF!</definedName>
    <definedName name="ENGAGE_FVndpxMG26ST44vL70RM_1579601715">#REF!</definedName>
    <definedName name="ENGAGE_fy9g5ciofrm02ZjouNTT_1579601708" localSheetId="1">#REF!</definedName>
    <definedName name="ENGAGE_fy9g5ciofrm02ZjouNTT_1579601708">#REF!</definedName>
    <definedName name="ENGAGE_fyIIThgT5eK1NIomEgBo_1579601737" localSheetId="1">#REF!</definedName>
    <definedName name="ENGAGE_fyIIThgT5eK1NIomEgBo_1579601737">#REF!</definedName>
    <definedName name="ENGAGE_fZHo3yRtRzl5yltHAL8h_1607951623">#REF!</definedName>
    <definedName name="ENGAGE_FzUfuhFMvoZqfhvag6Ex_1607951646">#REF!</definedName>
    <definedName name="ENGAGE_g6EJXMpcxy2CGQZUmVX9_1607951741">#REF!</definedName>
    <definedName name="ENGAGE_G6STKq67a4eGjYzSF6xM_1579601625" localSheetId="1">#REF!</definedName>
    <definedName name="ENGAGE_G6STKq67a4eGjYzSF6xM_1579601625">#REF!</definedName>
    <definedName name="ENGAGE_G7xrK9bEKExDLGSCPMSm_1607951629">#REF!</definedName>
    <definedName name="ENGAGE_gaBiR7czgcNgv7lKp0yF_1607951651">#REF!</definedName>
    <definedName name="ENGAGE_gArPmtVQZ8tFOycXAXid_1607951742">#REF!</definedName>
    <definedName name="ENGAGE_GaXgQGd83p2eJMGsfv9L_1607951794">#REF!</definedName>
    <definedName name="ENGAGE_GbgpL96jWKFg590cZM5z_1579601636" localSheetId="1">#REF!</definedName>
    <definedName name="ENGAGE_GbgpL96jWKFg590cZM5z_1579601636">#REF!</definedName>
    <definedName name="ENGAGE_GDfg1fWP3fAWBgD3flnu_1607951587">#REF!</definedName>
    <definedName name="ENGAGE_GDpZdUWRHdy0eZcfivqR_1579601593" localSheetId="1">#REF!</definedName>
    <definedName name="ENGAGE_GDpZdUWRHdy0eZcfivqR_1579601593">#REF!</definedName>
    <definedName name="ENGAGE_GE3VMFa3dyEgI71Xuck6_1579601636" localSheetId="1">#REF!</definedName>
    <definedName name="ENGAGE_GE3VMFa3dyEgI71Xuck6_1579601636">#REF!</definedName>
    <definedName name="ENGAGE_geBs2QOqb37madxcB7LN_1607951680">#REF!</definedName>
    <definedName name="ENGAGE_Gerr1f3Iy5uJan08mwbb_1607951750">#REF!</definedName>
    <definedName name="ENGAGE_gf8rPmGWaE07pglkoRzT_1579601729" localSheetId="1">#REF!</definedName>
    <definedName name="ENGAGE_gf8rPmGWaE07pglkoRzT_1579601729">#REF!</definedName>
    <definedName name="ENGAGE_gfHR8C5QLSCYati4Jaid_1608645025">#REF!</definedName>
    <definedName name="ENGAGE_gfM12beuuI1EFvC8Tt6w_1608645134">#REF!</definedName>
    <definedName name="ENGAGE_Gg0TI6YMtqX0Z41pdO3E_1607951614">#REF!</definedName>
    <definedName name="ENGAGE_GG0wZsouklpg34SRIJvT_1608644974">#REF!</definedName>
    <definedName name="ENGAGE_gGParQO5uTmOAnu5IAL6_1579601603" localSheetId="1">#REF!</definedName>
    <definedName name="ENGAGE_gGParQO5uTmOAnu5IAL6_1579601603">#REF!</definedName>
    <definedName name="ENGAGE_giSAhHNxCtQfR5h58Yyh_1579601660" localSheetId="1">#REF!</definedName>
    <definedName name="ENGAGE_giSAhHNxCtQfR5h58Yyh_1579601660">#REF!</definedName>
    <definedName name="ENGAGE_gji330Kbp7GqjrIQwqBh_1608645072">#REF!</definedName>
    <definedName name="ENGAGE_gJpbeiXXGGIgkvnjThVt_1608645040">#REF!</definedName>
    <definedName name="ENGAGE_gLF3p5A2RAVpAMQzUUu4_1607951770">#REF!</definedName>
    <definedName name="ENGAGE_gm7EgCOWc7polkNlbGDW_1579601614" localSheetId="1">#REF!</definedName>
    <definedName name="ENGAGE_gm7EgCOWc7polkNlbGDW_1579601614">#REF!</definedName>
    <definedName name="ENGAGE_gNELXsE96YfGjjtlaash_1579601657" localSheetId="1">#REF!</definedName>
    <definedName name="ENGAGE_gNELXsE96YfGjjtlaash_1579601657">#REF!</definedName>
    <definedName name="ENGAGE_gORd7LKBGguTa1GJVctO_1579601594" localSheetId="1">#REF!</definedName>
    <definedName name="ENGAGE_gORd7LKBGguTa1GJVctO_1579601594">#REF!</definedName>
    <definedName name="ENGAGE_GpCmcBgJJv8fd3X7Nii4_1607951796">#REF!</definedName>
    <definedName name="ENGAGE_gPzf1N1xeiW57XKqjEVg_1579601657" localSheetId="1">#REF!</definedName>
    <definedName name="ENGAGE_gPzf1N1xeiW57XKqjEVg_1579601657">#REF!</definedName>
    <definedName name="ENGAGE_gqP8nfYC8maaWhobyZxR_1608645136">#REF!</definedName>
    <definedName name="ENGAGE_GR3LvInEY39RHAj6R65W_1608645122">#REF!</definedName>
    <definedName name="ENGAGE_GrKVhA63jsQs3E60Csk5_1607951630">#REF!</definedName>
    <definedName name="ENGAGE_GS6aL73a1vHE1MfDkimW_1579601642" localSheetId="1">#REF!</definedName>
    <definedName name="ENGAGE_GS6aL73a1vHE1MfDkimW_1579601642">#REF!</definedName>
    <definedName name="ENGAGE_GsF5F4dnODyPkjh6RcgM_1607951614">#REF!</definedName>
    <definedName name="ENGAGE_gsofFxWj4naBnYQG1rJU_1607951778">#REF!</definedName>
    <definedName name="ENGAGE_gSTedgI0HsYUwYarWUqy_1607951801">#REF!</definedName>
    <definedName name="ENGAGE_GtDOCUpW9BpLPZzE51Vb_1579601625" localSheetId="1">#REF!</definedName>
    <definedName name="ENGAGE_GtDOCUpW9BpLPZzE51Vb_1579601625">#REF!</definedName>
    <definedName name="ENGAGE_GumB8PpmO38vfgQtVZVL_1607951653">#REF!</definedName>
    <definedName name="ENGAGE_GWCyX5h0aNobR0LCjokV_1579601598" localSheetId="1">#REF!</definedName>
    <definedName name="ENGAGE_GWCyX5h0aNobR0LCjokV_1579601598">#REF!</definedName>
    <definedName name="ENGAGE_GwlpPQv2N2ZySRNM3gut_1608645130">#REF!</definedName>
    <definedName name="ENGAGE_gWOcR5IpVqWlplClx0cy_1579601601" localSheetId="1">#REF!</definedName>
    <definedName name="ENGAGE_gWOcR5IpVqWlplClx0cy_1579601601">#REF!</definedName>
    <definedName name="ENGAGE_GxiiZa8vtqfIBbDYyhSJ_1579601695" localSheetId="1">#REF!</definedName>
    <definedName name="ENGAGE_GxiiZa8vtqfIBbDYyhSJ_1579601695">#REF!</definedName>
    <definedName name="ENGAGE_GZ2UVzgdb5i0IzOAZ0lp_1579601597" localSheetId="1">#REF!</definedName>
    <definedName name="ENGAGE_GZ2UVzgdb5i0IzOAZ0lp_1579601597">#REF!</definedName>
    <definedName name="ENGAGE_GzcK7vNwqNxkDYuqmww0_1608645090">#REF!</definedName>
    <definedName name="ENGAGE_h0053MEuPhOW7SNHOkEm_1579601663" localSheetId="1">#REF!</definedName>
    <definedName name="ENGAGE_h0053MEuPhOW7SNHOkEm_1579601663">#REF!</definedName>
    <definedName name="ENGAGE_H39jw38fTK4f1eos8G5O_1579601631" localSheetId="1">#REF!</definedName>
    <definedName name="ENGAGE_H39jw38fTK4f1eos8G5O_1579601631">#REF!</definedName>
    <definedName name="ENGAGE_H5FPD2uiovNePfB5tuMs_1579601597" localSheetId="1">#REF!</definedName>
    <definedName name="ENGAGE_H5FPD2uiovNePfB5tuMs_1579601597">#REF!</definedName>
    <definedName name="ENGAGE_h7Hrfu9IayN0iAM335ji_1608644971">#REF!</definedName>
    <definedName name="ENGAGE_h8NboOiwsBivthfElUVu_1607951588">#REF!</definedName>
    <definedName name="ENGAGE_H9AzeSE7jr0CybkXuz15_1608645160">#REF!</definedName>
    <definedName name="ENGAGE_h9R6vM3zzDSLdVas9Crb_1579601687" localSheetId="1">#REF!</definedName>
    <definedName name="ENGAGE_h9R6vM3zzDSLdVas9Crb_1579601687">#REF!</definedName>
    <definedName name="ENGAGE_HBJd5jEvCtCpywSONZHv_1607951796">#REF!</definedName>
    <definedName name="ENGAGE_HCjvUGhoq0Oi3YPxSPvc_1579601628" localSheetId="1">#REF!</definedName>
    <definedName name="ENGAGE_HCjvUGhoq0Oi3YPxSPvc_1579601628">#REF!</definedName>
    <definedName name="ENGAGE_HDmyjjHzc88c35lNPufG_1608645070">#REF!</definedName>
    <definedName name="ENGAGE_hDzgeTbKIamB78Wa1YDL_1579601595" localSheetId="1">#REF!</definedName>
    <definedName name="ENGAGE_hDzgeTbKIamB78Wa1YDL_1579601595">#REF!</definedName>
    <definedName name="ENGAGE_hFERcIU8iNgl8hNM0fHj_1607951651">#REF!</definedName>
    <definedName name="ENGAGE_hFHKiE3aYmId6glTXGyb_1579601654" localSheetId="1">#REF!</definedName>
    <definedName name="ENGAGE_hFHKiE3aYmId6glTXGyb_1579601654">#REF!</definedName>
    <definedName name="ENGAGE_hiLunMHEOw7uEtIfYaUv_1579601711" localSheetId="1">#REF!</definedName>
    <definedName name="ENGAGE_hiLunMHEOw7uEtIfYaUv_1579601711">#REF!</definedName>
    <definedName name="ENGAGE_HkNZ2b32VqOSiSSeoavv_1579601605" localSheetId="1">#REF!</definedName>
    <definedName name="ENGAGE_HkNZ2b32VqOSiSSeoavv_1579601605">#REF!</definedName>
    <definedName name="ENGAGE_hLGo5ujGgVtPkuUDNLoG_1607951755">#REF!</definedName>
    <definedName name="ENGAGE_hlh3MhD5vXUuaVyaj0bi_1608645104">#REF!</definedName>
    <definedName name="ENGAGE_hmMNAS5VUChUv55pFhy6_1608645079">#REF!</definedName>
    <definedName name="ENGAGE_HmnM1xNsZ4eQsE9HHRp4_1579601597" localSheetId="1">#REF!</definedName>
    <definedName name="ENGAGE_HmnM1xNsZ4eQsE9HHRp4_1579601597">#REF!</definedName>
    <definedName name="ENGAGE_hmuZWr1OsqIv5TNPcabo_1579601691" localSheetId="1">#REF!</definedName>
    <definedName name="ENGAGE_hmuZWr1OsqIv5TNPcabo_1579601691">#REF!</definedName>
    <definedName name="ENGAGE_hmVM8AqKs6ExwplvwtLb_1607951790">#REF!</definedName>
    <definedName name="ENGAGE_hnJJza9aoo53fmnPZkqc_1608645052">#REF!</definedName>
    <definedName name="ENGAGE_hnjmtD67UDqXSvRg4hpv_1608645014">#REF!</definedName>
    <definedName name="ENGAGE_HobNdrrczCIC9QnRxgBT_1579601731" localSheetId="1">#REF!</definedName>
    <definedName name="ENGAGE_HobNdrrczCIC9QnRxgBT_1579601731">#REF!</definedName>
    <definedName name="ENGAGE_HOlD37tr1IluECxG9kD0_1608645108">#REF!</definedName>
    <definedName name="ENGAGE_HQh1lXCqeVKQTNp17AUX_1579601690" localSheetId="1">#REF!</definedName>
    <definedName name="ENGAGE_HQh1lXCqeVKQTNp17AUX_1579601690">#REF!</definedName>
    <definedName name="ENGAGE_HQi9A0uTHg9hx6SUQrDR_1579601703" localSheetId="1">#REF!</definedName>
    <definedName name="ENGAGE_HQi9A0uTHg9hx6SUQrDR_1579601703">#REF!</definedName>
    <definedName name="ENGAGE_ht0FPmUs0OC7U2YJUH5y_1607951596">#REF!</definedName>
    <definedName name="ENGAGE_ht3m8N6t96E2Qfvs9uup_1607951601">#REF!</definedName>
    <definedName name="ENGAGE_HU1eL7KRMfpbM2pYz02Q_1579601735" localSheetId="1">#REF!</definedName>
    <definedName name="ENGAGE_HU1eL7KRMfpbM2pYz02Q_1579601735">#REF!</definedName>
    <definedName name="ENGAGE_HUYIxxUQfGnfBHuZ0jQ7_1607951610">#REF!</definedName>
    <definedName name="ENGAGE_HVGkSZKscYnkCGgbYXt7_1579601640" localSheetId="1">#REF!</definedName>
    <definedName name="ENGAGE_HVGkSZKscYnkCGgbYXt7_1579601640">#REF!</definedName>
    <definedName name="ENGAGE_HVHRX0MYeXtpQxWkQQPr_1579601614" localSheetId="1">#REF!</definedName>
    <definedName name="ENGAGE_HVHRX0MYeXtpQxWkQQPr_1579601614">#REF!</definedName>
    <definedName name="ENGAGE_HwosEYUxKznIMo402vNL_1607951601">#REF!</definedName>
    <definedName name="ENGAGE_HxqNL8ZZrviu7OabzoXv_1607951675">#REF!</definedName>
    <definedName name="ENGAGE_hXy9ck2Nq4IJVv1WyAKp_1608645004">#REF!</definedName>
    <definedName name="ENGAGE_hysjyprxDSUURXR6XQGj_1579601598" localSheetId="1">#REF!</definedName>
    <definedName name="ENGAGE_hysjyprxDSUURXR6XQGj_1579601598">#REF!</definedName>
    <definedName name="ENGAGE_i1mgBSPpBl6szWX1fs2f_1607951669">#REF!</definedName>
    <definedName name="ENGAGE_i24m5iRF0yhpoH4clZTU_1579601598" localSheetId="1">#REF!</definedName>
    <definedName name="ENGAGE_i24m5iRF0yhpoH4clZTU_1579601598">#REF!</definedName>
    <definedName name="ENGAGE_I49TS9RxKAu8DHl8hYQL_1607951735">#REF!</definedName>
    <definedName name="ENGAGE_i5sJPTKfWFIfQFij1x74_1607951609">#REF!</definedName>
    <definedName name="ENGAGE_i7eW7zWmXzhEnaxG12ne_1608645004">#REF!</definedName>
    <definedName name="ENGAGE_I8Ugq5jpIV2wkGKnKYpF_1579601684" localSheetId="1">#REF!</definedName>
    <definedName name="ENGAGE_I8Ugq5jpIV2wkGKnKYpF_1579601684">#REF!</definedName>
    <definedName name="ENGAGE_I9NBMaqgIGTmS1QEGUB7_1608644982">#REF!</definedName>
    <definedName name="ENGAGE_IaDUCgE0ye9zh8BW1vxk_1607951689">#REF!</definedName>
    <definedName name="ENGAGE_iBleALAiJKi4wbF25kJX_1608644991">#REF!</definedName>
    <definedName name="ENGAGE_IBuAXfrSdWhBO63a3llh_1579601688" localSheetId="1">#REF!</definedName>
    <definedName name="ENGAGE_IBuAXfrSdWhBO63a3llh_1579601688">#REF!</definedName>
    <definedName name="ENGAGE_IC7283IIWGhl9BK3DAGw_1579601618" localSheetId="1">#REF!</definedName>
    <definedName name="ENGAGE_IC7283IIWGhl9BK3DAGw_1579601618">#REF!</definedName>
    <definedName name="ENGAGE_icSxqAsTiqe1qd265pPY_1608645024">#REF!</definedName>
    <definedName name="ENGAGE_id2VTcT8qwTNC2OPhytK_1608645003">#REF!</definedName>
    <definedName name="ENGAGE_idC8tPVPSqzahfENJvxN_1579601703" localSheetId="1">#REF!</definedName>
    <definedName name="ENGAGE_idC8tPVPSqzahfENJvxN_1579601703">#REF!</definedName>
    <definedName name="ENGAGE_idw0yZyOtkzXT2oZZMUi_1607951802">#REF!</definedName>
    <definedName name="ENGAGE_iE2hM099n05OQiujUs2x_1607951777">#REF!</definedName>
    <definedName name="ENGAGE_iFGJhFp7gKngfWBlRp8b_1579601666" localSheetId="1">#REF!</definedName>
    <definedName name="ENGAGE_iFGJhFp7gKngfWBlRp8b_1579601666">#REF!</definedName>
    <definedName name="ENGAGE_ig68cqGCSbJxnIM5rX2l_1608644980">#REF!</definedName>
    <definedName name="ENGAGE_IgdwmEjUhSLCDjafa11L_1579601648" localSheetId="1">#REF!</definedName>
    <definedName name="ENGAGE_IgdwmEjUhSLCDjafa11L_1579601648">#REF!</definedName>
    <definedName name="ENGAGE_iJTA3zBVrDZrzF6DMlNS_1608645037">#REF!</definedName>
    <definedName name="ENGAGE_ILd4N6TGXBSfXrWJ2SDN_1608645096">#REF!</definedName>
    <definedName name="ENGAGE_iM1wCE7b4YoeRiuH5Uui_1579601749" localSheetId="1">#REF!</definedName>
    <definedName name="ENGAGE_iM1wCE7b4YoeRiuH5Uui_1579601749">#REF!</definedName>
    <definedName name="ENGAGE_ImtReFTbHag5Bhm4DHLl_1608644971">#REF!</definedName>
    <definedName name="ENGAGE_iN7ujX13kxY0YaWCJX5M_1607951702">#REF!</definedName>
    <definedName name="ENGAGE_IPaTjU3hE9F1qYEprrJe_1579601743" localSheetId="1">#REF!</definedName>
    <definedName name="ENGAGE_IPaTjU3hE9F1qYEprrJe_1579601743">#REF!</definedName>
    <definedName name="ENGAGE_IrSkGhu7EIg2rtrM08Ao_1579601731" localSheetId="1">#REF!</definedName>
    <definedName name="ENGAGE_IrSkGhu7EIg2rtrM08Ao_1579601731">#REF!</definedName>
    <definedName name="ENGAGE_iRX1oDeBAHDHXnUt4xfk_1579601705" localSheetId="1">#REF!</definedName>
    <definedName name="ENGAGE_iRX1oDeBAHDHXnUt4xfk_1579601705">#REF!</definedName>
    <definedName name="ENGAGE_isGDNwZNvWqPiXbyph7w_1608645181">#REF!</definedName>
    <definedName name="ENGAGE_ISZ93lYw7CwRxq11rFJ9_1608645182">#REF!</definedName>
    <definedName name="ENGAGE_iv8tExEsl6VWtElUI2Nf_1579601635" localSheetId="1">#REF!</definedName>
    <definedName name="ENGAGE_iv8tExEsl6VWtElUI2Nf_1579601635">#REF!</definedName>
    <definedName name="ENGAGE_iW4Hrnkx0hly3WONZstk_1579601632" localSheetId="1">#REF!</definedName>
    <definedName name="ENGAGE_iW4Hrnkx0hly3WONZstk_1579601632">#REF!</definedName>
    <definedName name="ENGAGE_iX3g69i0KaIpLwlwoH0b_1579601624" localSheetId="1">#REF!</definedName>
    <definedName name="ENGAGE_iX3g69i0KaIpLwlwoH0b_1579601624">#REF!</definedName>
    <definedName name="ENGAGE_iX58mix9SE4CArpa04Bl_1607951664">#REF!</definedName>
    <definedName name="ENGAGE_IXEhO8KUiiu8QeZLkN5V_1608644973">#REF!</definedName>
    <definedName name="ENGAGE_iy29J7fslk7PLoC2mQX9_1579601665" localSheetId="1">#REF!</definedName>
    <definedName name="ENGAGE_iy29J7fslk7PLoC2mQX9_1579601665">#REF!</definedName>
    <definedName name="ENGAGE_iyDSCnnRWLVCZcxWTwOY_1607951743">#REF!</definedName>
    <definedName name="ENGAGE_iZAQMp1nzfW90TEhC6AL_1579601603" localSheetId="1">#REF!</definedName>
    <definedName name="ENGAGE_iZAQMp1nzfW90TEhC6AL_1579601603">#REF!</definedName>
    <definedName name="ENGAGE_IZEwOorfgcbfsd3l8RQU_1579601636" localSheetId="1">#REF!</definedName>
    <definedName name="ENGAGE_IZEwOorfgcbfsd3l8RQU_1579601636">#REF!</definedName>
    <definedName name="ENGAGE_j2nEOfBzPxcnRgr9E0sU_1579601672" localSheetId="1">#REF!</definedName>
    <definedName name="ENGAGE_j2nEOfBzPxcnRgr9E0sU_1579601672">#REF!</definedName>
    <definedName name="ENGAGE_J5l7Wga8ZIHDbfRsevXR_1579601705" localSheetId="1">#REF!</definedName>
    <definedName name="ENGAGE_J5l7Wga8ZIHDbfRsevXR_1579601705">#REF!</definedName>
    <definedName name="ENGAGE_j7NQPZxmbKPo67C2GHxX_1579601718" localSheetId="1">#REF!</definedName>
    <definedName name="ENGAGE_j7NQPZxmbKPo67C2GHxX_1579601718">#REF!</definedName>
    <definedName name="ENGAGE_j9hHGqEk1mbpQh3SO41j_1608644974">#REF!</definedName>
    <definedName name="ENGAGE_jA9DvI3zyx29bRgklm0K_1607951720">#REF!</definedName>
    <definedName name="ENGAGE_jAPm90KUjaoR10t3Ofog_1607951734">#REF!</definedName>
    <definedName name="ENGAGE_jaVQLGO1FdnDnpoFjxv4_1579601644" localSheetId="1">#REF!</definedName>
    <definedName name="ENGAGE_jaVQLGO1FdnDnpoFjxv4_1579601644">#REF!</definedName>
    <definedName name="ENGAGE_jAywcLqRPcJNZppvg8ud_1607951745">#REF!</definedName>
    <definedName name="ENGAGE_jdKiwSYOe5a6Xu0kDFV2_1607951584">#REF!</definedName>
    <definedName name="ENGAGE_jEteRhKTa65K2hvXlPz5_1607951665">#REF!</definedName>
    <definedName name="ENGAGE_JeTVrsD0ja1XiMwfrhTQ_1608645134">#REF!</definedName>
    <definedName name="ENGAGE_JgqRXtzMZwGGzpRvdVIk_1579601658" localSheetId="1">#REF!</definedName>
    <definedName name="ENGAGE_JgqRXtzMZwGGzpRvdVIk_1579601658">#REF!</definedName>
    <definedName name="ENGAGE_JgwRpjPqjO8ZYwpDvIAe_1607951650">#REF!</definedName>
    <definedName name="ENGAGE_jiFS1LFs1nLUi5m9xs9T_1608645089">#REF!</definedName>
    <definedName name="ENGAGE_jJ14NeuoPVGlijpzAuOi_1579601691" localSheetId="1">#REF!</definedName>
    <definedName name="ENGAGE_jJ14NeuoPVGlijpzAuOi_1579601691">#REF!</definedName>
    <definedName name="ENGAGE_jjeenQumjNh8amoEYTOW_1608645036">#REF!</definedName>
    <definedName name="ENGAGE_JKSWDdQhTjg8UmipNYCX_1579601696" localSheetId="1">#REF!</definedName>
    <definedName name="ENGAGE_JKSWDdQhTjg8UmipNYCX_1579601696">#REF!</definedName>
    <definedName name="ENGAGE_JLb9GvCxoXSbsegnKytv_1608645140">#REF!</definedName>
    <definedName name="ENGAGE_jlFZreHuurln2lrI5njT_1607951782">#REF!</definedName>
    <definedName name="ENGAGE_jMcT2cyfAlorYUyWNfEf_1608644982">#REF!</definedName>
    <definedName name="ENGAGE_JPaaXpF8kGlzUihbYxsB_1608645167">#REF!</definedName>
    <definedName name="ENGAGE_JpdURGETvkIGFf9atH94_1579601687" localSheetId="1">#REF!</definedName>
    <definedName name="ENGAGE_JpdURGETvkIGFf9atH94_1579601687">#REF!</definedName>
    <definedName name="ENGAGE_JrBg2Uv9N0kI7SdGcHQd_1608645029">#REF!</definedName>
    <definedName name="ENGAGE_Jse8SS11Zi4RiBJM3fVZ_1579601602" localSheetId="1">#REF!</definedName>
    <definedName name="ENGAGE_Jse8SS11Zi4RiBJM3fVZ_1579601602">#REF!</definedName>
    <definedName name="ENGAGE_JShaPVDlvGMSJjOG5ImD_1608644974">#REF!</definedName>
    <definedName name="ENGAGE_jsht6U04QVgepFOww6Ug_1579601712" localSheetId="1">#REF!</definedName>
    <definedName name="ENGAGE_jsht6U04QVgepFOww6Ug_1579601712">#REF!</definedName>
    <definedName name="ENGAGE_JsqbQDG7s47DiAc28r12_1607951750">#REF!</definedName>
    <definedName name="ENGAGE_JsVRDa87xuhiKXLwxk4O_1608645103">#REF!</definedName>
    <definedName name="ENGAGE_jTnp7v0RdOHpPCCz9Qow_1608645181">#REF!</definedName>
    <definedName name="ENGAGE_jTwCQOi4FTUn8MwMSQWC_1579601748" localSheetId="1">#REF!</definedName>
    <definedName name="ENGAGE_jTwCQOi4FTUn8MwMSQWC_1579601748">#REF!</definedName>
    <definedName name="ENGAGE_jXErt4SxkuIlb54PFVOy_1579601711" localSheetId="1">#REF!</definedName>
    <definedName name="ENGAGE_jXErt4SxkuIlb54PFVOy_1579601711">#REF!</definedName>
    <definedName name="ENGAGE_Jxpu3NrIl5iRz5qn0U1W_1607951688">#REF!</definedName>
    <definedName name="ENGAGE_JzcTejoJfPWiiPTLEpcj_1579601715" localSheetId="1">#REF!</definedName>
    <definedName name="ENGAGE_JzcTejoJfPWiiPTLEpcj_1579601715">#REF!</definedName>
    <definedName name="ENGAGE_JzzIesg0QgbBgH2VYWjN_1608645031">#REF!</definedName>
    <definedName name="ENGAGE_K0WEsFla42O75YmCskCP_1608645017">#REF!</definedName>
    <definedName name="ENGAGE_k2FiWZJVW6paDhH4qbI1_1608645041">#REF!</definedName>
    <definedName name="ENGAGE_k4EVMULEzhKDzLZVSE7K_1607951685">#REF!</definedName>
    <definedName name="ENGAGE_K4RFtjR6obCCiuzi596Z_1608645156">#REF!</definedName>
    <definedName name="ENGAGE_K4ZRMY0VVQEnDMdQu1Zt_1607951590">#REF!</definedName>
    <definedName name="ENGAGE_K8o4yg5I4oh8zMiDmCP8_1607951612">#REF!</definedName>
    <definedName name="ENGAGE_k9bp2LsCmPmyE7jvmmEf_1607951782">#REF!</definedName>
    <definedName name="ENGAGE_K9idEsi96UeA79KOmoSx_1607951795">#REF!</definedName>
    <definedName name="ENGAGE_ka2AiAz2MT3pfzkpoSNc_1579601730" localSheetId="1">#REF!</definedName>
    <definedName name="ENGAGE_ka2AiAz2MT3pfzkpoSNc_1579601730">#REF!</definedName>
    <definedName name="ENGAGE_KaDD9BvN4drARIC5l1za_1608644970">#REF!</definedName>
    <definedName name="ENGAGE_KahzrBNAbTZ1FtUTLWaV_1608644988">#REF!</definedName>
    <definedName name="ENGAGE_kaUaeCdWmkk5GaJzTAll_1579601744" localSheetId="1">#REF!</definedName>
    <definedName name="ENGAGE_kaUaeCdWmkk5GaJzTAll_1579601744">#REF!</definedName>
    <definedName name="ENGAGE_KbYitvmtQavKUEKU8sdW_1608644989">#REF!</definedName>
    <definedName name="ENGAGE_kCcNiatI4iHv2UeQib1z_1579601606" localSheetId="1">#REF!</definedName>
    <definedName name="ENGAGE_kCcNiatI4iHv2UeQib1z_1579601606">#REF!</definedName>
    <definedName name="ENGAGE_kd8pmI4stAN4hZo4VmdW_1608645071">#REF!</definedName>
    <definedName name="ENGAGE_keNwef9FFIscVyjSiuJM_1607951802">#REF!</definedName>
    <definedName name="ENGAGE_kfFqBuDW3XYSbix27Z3O_1607951587">#REF!</definedName>
    <definedName name="ENGAGE_khmoppvuKshjcav0NvpY_1579601689" localSheetId="1">#REF!</definedName>
    <definedName name="ENGAGE_khmoppvuKshjcav0NvpY_1579601689">#REF!</definedName>
    <definedName name="ENGAGE_kJJovPmYNegSAMQk1Vfm_1607951596">#REF!</definedName>
    <definedName name="ENGAGE_kkvB7Zu9LA0vBtr9OvJM_1608645006">#REF!</definedName>
    <definedName name="ENGAGE_KNgbMSZDsuJOaPoRgs1a_1608645026">#REF!</definedName>
    <definedName name="ENGAGE_ko0gV6W21BHpU4iDQ2ch_1608644981">#REF!</definedName>
    <definedName name="ENGAGE_KP3zWQPDLDvuqgFISLd5_1607951638">#REF!</definedName>
    <definedName name="ENGAGE_kQBytCsoHZFUhg868RKj_1607951597">#REF!</definedName>
    <definedName name="ENGAGE_KsANLNrKnTXkUx8R73xZ_1579601687" localSheetId="1">#REF!</definedName>
    <definedName name="ENGAGE_KsANLNrKnTXkUx8R73xZ_1579601687">#REF!</definedName>
    <definedName name="ENGAGE_KSp0p6YyctmCgaWhdoCi_1579601708" localSheetId="1">#REF!</definedName>
    <definedName name="ENGAGE_KSp0p6YyctmCgaWhdoCi_1579601708">#REF!</definedName>
    <definedName name="ENGAGE_ktK15WjB2EBSPyPUYP8I_1579601676" localSheetId="1">#REF!</definedName>
    <definedName name="ENGAGE_ktK15WjB2EBSPyPUYP8I_1579601676">#REF!</definedName>
    <definedName name="ENGAGE_kuYTn6rvdGus7gnk8CUu_1579601617" localSheetId="1">#REF!</definedName>
    <definedName name="ENGAGE_kuYTn6rvdGus7gnk8CUu_1579601617">#REF!</definedName>
    <definedName name="ENGAGE_kVucvjtCKbx4OSUB6hgR_1608645141">#REF!</definedName>
    <definedName name="ENGAGE_KWxpwoaZb7teNPHYtmyg_1579601725" localSheetId="1">#REF!</definedName>
    <definedName name="ENGAGE_KWxpwoaZb7teNPHYtmyg_1579601725">#REF!</definedName>
    <definedName name="ENGAGE_KwyN0Dvn8mpvIBQgH7bB_1608645093">#REF!</definedName>
    <definedName name="ENGAGE_KxP1SPF2uzFbP72Q0ibc_1608645095">#REF!</definedName>
    <definedName name="ENGAGE_kz2ajxFBykxOILhmSrvA_1607951650">#REF!</definedName>
    <definedName name="ENGAGE_kZn3nPJpM0IFUCP3wsoM_1579601593" localSheetId="1">#REF!</definedName>
    <definedName name="ENGAGE_kZn3nPJpM0IFUCP3wsoM_1579601593">#REF!</definedName>
    <definedName name="ENGAGE_KzTLoJrzpysUtMG6iHiO_1608645061">#REF!</definedName>
    <definedName name="ENGAGE_L16A1rHqk8lpPftMUKoj_1608645127">#REF!</definedName>
    <definedName name="ENGAGE_l1nD8FzwfZObvUfPyHyg_1579601660" localSheetId="1">#REF!</definedName>
    <definedName name="ENGAGE_l1nD8FzwfZObvUfPyHyg_1579601660">#REF!</definedName>
    <definedName name="ENGAGE_l1rK9MVQVrf82oRBdNHX_1579601608" localSheetId="1">#REF!</definedName>
    <definedName name="ENGAGE_l1rK9MVQVrf82oRBdNHX_1579601608">#REF!</definedName>
    <definedName name="ENGAGE_l3AmUfffDEpqCOmfycFO_1608645130">#REF!</definedName>
    <definedName name="ENGAGE_L6tOuPaUu8ei5eU4fbCO_1608645013">#REF!</definedName>
    <definedName name="ENGAGE_l92jgagkJwfMRtAPRcKi_1607951653">#REF!</definedName>
    <definedName name="ENGAGE_lB4IzqupJKGXT9tHpZbA_1608644997">#REF!</definedName>
    <definedName name="ENGAGE_lbentTMq0nMhpNLlxQ0J_1579601652" localSheetId="1">#REF!</definedName>
    <definedName name="ENGAGE_lbentTMq0nMhpNLlxQ0J_1579601652">#REF!</definedName>
    <definedName name="ENGAGE_LBIBWsUI37rFpKp7unzd_1579601732" localSheetId="1">#REF!</definedName>
    <definedName name="ENGAGE_LBIBWsUI37rFpKp7unzd_1579601732">#REF!</definedName>
    <definedName name="ENGAGE_LboLrZJOI5ESi0Go44NH_1608645135">#REF!</definedName>
    <definedName name="ENGAGE_Lby47l9lFaCFYuEIeEF3_1607951773">#REF!</definedName>
    <definedName name="ENGAGE_Lc5dU7aiHj98yiAosvvE_1607951778">#REF!</definedName>
    <definedName name="ENGAGE_lCeOJSgmBuo55EAwzrkU_1607951615">#REF!</definedName>
    <definedName name="ENGAGE_lceR9xYi7Zpo9TLjDYXh_1607951735">#REF!</definedName>
    <definedName name="ENGAGE_lCny2bosc4HMYFp5OXtV_1579601669" localSheetId="1">#REF!</definedName>
    <definedName name="ENGAGE_lCny2bosc4HMYFp5OXtV_1579601669">#REF!</definedName>
    <definedName name="ENGAGE_lDunaLDrqMxpvHkN5n44_1607951668">#REF!</definedName>
    <definedName name="ENGAGE_lDVt4fOd0uIQdvEX4Kev_1608645039">#REF!</definedName>
    <definedName name="ENGAGE_LeEWKjTGpduhu424UxFd_1608645073">#REF!</definedName>
    <definedName name="ENGAGE_lezNqb7wFq27G7cuRCz5_1607951772">#REF!</definedName>
    <definedName name="ENGAGE_Lf9eZpZCsdNynWTYPyrT_1579601664" localSheetId="1">#REF!</definedName>
    <definedName name="ENGAGE_Lf9eZpZCsdNynWTYPyrT_1579601664">#REF!</definedName>
    <definedName name="ENGAGE_LFHSidwtU4HQQVfi5iFo_1608645156">#REF!</definedName>
    <definedName name="ENGAGE_LFi18aQf8KTj1axicGEr_1579601605" localSheetId="1">#REF!</definedName>
    <definedName name="ENGAGE_LFi18aQf8KTj1axicGEr_1579601605">#REF!</definedName>
    <definedName name="ENGAGE_LFOmWtA0lOUFKd2T7HzI_1607951664">#REF!</definedName>
    <definedName name="ENGAGE_LgYYUWLCilSsdPgXzP64_1607951750">#REF!</definedName>
    <definedName name="ENGAGE_lH1ocp4csql5r11VSOpy_1607951796">#REF!</definedName>
    <definedName name="ENGAGE_LicjFqjnzGHLTN47kfEJ_1608645085">#REF!</definedName>
    <definedName name="ENGAGE_lJi1p2C61sWE3UHvFznq_1608645038">#REF!</definedName>
    <definedName name="ENGAGE_Ljlv9RCaaUINbXMK9txL_1607951658">#REF!</definedName>
    <definedName name="ENGAGE_lKySOZOORYyciycOVzPK_1607951632">#REF!</definedName>
    <definedName name="ENGAGE_ll62lZu4a6Uso61GLZ1F_1579601700" localSheetId="1">#REF!</definedName>
    <definedName name="ENGAGE_ll62lZu4a6Uso61GLZ1F_1579601700">#REF!</definedName>
    <definedName name="ENGAGE_LLpwWJfrY8RZAhttEUXr_1608645091">#REF!</definedName>
    <definedName name="ENGAGE_lnLxUg61vPgYBxmqDgbj_1608645115">#REF!</definedName>
    <definedName name="ENGAGE_LNQpaXDWjVaydmaSOKC4_1607951781">#REF!</definedName>
    <definedName name="ENGAGE_lP2a5PqnA2seyWUEYQ4p_1608645176">#REF!</definedName>
    <definedName name="ENGAGE_lqws3o4CiBAWigux7pgc_1579601676" localSheetId="1">#REF!</definedName>
    <definedName name="ENGAGE_lqws3o4CiBAWigux7pgc_1579601676">#REF!</definedName>
    <definedName name="ENGAGE_lS3zki2QKbY3ljvTunYs_1607951591">#REF!</definedName>
    <definedName name="ENGAGE_LTrxuAqy4wlDolhITNn3_1579601709" localSheetId="1">#REF!</definedName>
    <definedName name="ENGAGE_LTrxuAqy4wlDolhITNn3_1579601709">#REF!</definedName>
    <definedName name="ENGAGE_lUDlQBaT1gdX1DdywFIM_1608645117">#REF!</definedName>
    <definedName name="ENGAGE_LUf5rPlepZNOFy80R9du_1608645083">#REF!</definedName>
    <definedName name="ENGAGE_lUNG0wto19S03SXWoqFE_1579601704" localSheetId="1">#REF!</definedName>
    <definedName name="ENGAGE_lUNG0wto19S03SXWoqFE_1579601704">#REF!</definedName>
    <definedName name="ENGAGE_LuPmPYovWQwXGzNzfU9G_1607951689">#REF!</definedName>
    <definedName name="ENGAGE_LUpxm3aPvERgfcrRQGxJ_1579601679" localSheetId="1">#REF!</definedName>
    <definedName name="ENGAGE_LUpxm3aPvERgfcrRQGxJ_1579601679">#REF!</definedName>
    <definedName name="ENGAGE_lwiR5brHdhcfVzzDSGcu_1579601696" localSheetId="1">#REF!</definedName>
    <definedName name="ENGAGE_lwiR5brHdhcfVzzDSGcu_1579601696">#REF!</definedName>
    <definedName name="ENGAGE_LX44PBU8gjYQ6Lx3Jp4k_1579601694" localSheetId="1">#REF!</definedName>
    <definedName name="ENGAGE_LX44PBU8gjYQ6Lx3Jp4k_1579601694">#REF!</definedName>
    <definedName name="ENGAGE_lxIKtbXsd00CLbZHdYby_1607951741">#REF!</definedName>
    <definedName name="ENGAGE_m1eBOhZ5hWcu0ZViRYxb_1607951595">#REF!</definedName>
    <definedName name="ENGAGE_M2FEvm8LZilAy4tYTvOT_1607951809">#REF!</definedName>
    <definedName name="ENGAGE_M3LD00iI20Cb8MfTTrDW_1579601606" localSheetId="1">#REF!</definedName>
    <definedName name="ENGAGE_M3LD00iI20Cb8MfTTrDW_1579601606">#REF!</definedName>
    <definedName name="ENGAGE_M552iQkmpYQdRTvJnr9v_1608645174">#REF!</definedName>
    <definedName name="ENGAGE_M5EumatfRrjX3ez5PMEI_1608645122">#REF!</definedName>
    <definedName name="ENGAGE_m7TfdIIbOR72AuOu0WXp_1607951591">#REF!</definedName>
    <definedName name="ENGAGE_ma8tniLwxMxjwrFdZdHH_1608645010">#REF!</definedName>
    <definedName name="ENGAGE_mADR1FLSjzphkvREx2bw_1607951706">#REF!</definedName>
    <definedName name="ENGAGE_MagKAPZnxrjZCjpk0DgS_1607951770">#REF!</definedName>
    <definedName name="ENGAGE_mciVYpQfAHPj4P9qYnXc_1579601648" localSheetId="1">#REF!</definedName>
    <definedName name="ENGAGE_mciVYpQfAHPj4P9qYnXc_1579601648">#REF!</definedName>
    <definedName name="ENGAGE_MD7nASqTni1aOnLgXiiy_1579601739" localSheetId="1">#REF!</definedName>
    <definedName name="ENGAGE_MD7nASqTni1aOnLgXiiy_1579601739">#REF!</definedName>
    <definedName name="ENGAGE_MfXAxcmt16iZLKSE2jWT_1607951751">#REF!</definedName>
    <definedName name="ENGAGE_MG4GAwY3IUetrvpRrvAr_1607951698">#REF!</definedName>
    <definedName name="ENGAGE_mH8z8aix1aECNHVXdPVx_1579601625" localSheetId="1">#REF!</definedName>
    <definedName name="ENGAGE_mH8z8aix1aECNHVXdPVx_1579601625">#REF!</definedName>
    <definedName name="ENGAGE_mHRsCPUKPVAqrh9SSy96_1579601729" localSheetId="1">#REF!</definedName>
    <definedName name="ENGAGE_mHRsCPUKPVAqrh9SSy96_1579601729">#REF!</definedName>
    <definedName name="ENGAGE_MI3678TvkAelnmRTMp3M_1607951623">#REF!</definedName>
    <definedName name="ENGAGE_mIOR7Sk6JscFp6u5duTn_1607951746">#REF!</definedName>
    <definedName name="ENGAGE_MjRuoY3VKi0nErCcFB8K_1579601653" localSheetId="1">#REF!</definedName>
    <definedName name="ENGAGE_MjRuoY3VKi0nErCcFB8K_1579601653">#REF!</definedName>
    <definedName name="ENGAGE_Mk3hm1LWMkXjh1oNetWU_1579601711" localSheetId="1">#REF!</definedName>
    <definedName name="ENGAGE_Mk3hm1LWMkXjh1oNetWU_1579601711">#REF!</definedName>
    <definedName name="ENGAGE_mKawA6HwnHbfwF2mCpug_1607951731">#REF!</definedName>
    <definedName name="ENGAGE_mmaLSrcX9FHPVcZfoMmq_1579601673" localSheetId="1">#REF!</definedName>
    <definedName name="ENGAGE_mmaLSrcX9FHPVcZfoMmq_1579601673">#REF!</definedName>
    <definedName name="ENGAGE_MmSoHU4Ia2lKAiojeQHZ_1608645061">#REF!</definedName>
    <definedName name="ENGAGE_mmzuBoprZy9YpUG1wHBT_1607951711">#REF!</definedName>
    <definedName name="ENGAGE_mN3cCshsIKKf9ggAY1Ob_1607951681">#REF!</definedName>
    <definedName name="ENGAGE_MNj6Sehnx3dVWx0oVqPX_1579601649" localSheetId="1">#REF!</definedName>
    <definedName name="ENGAGE_MNj6Sehnx3dVWx0oVqPX_1579601649">#REF!</definedName>
    <definedName name="ENGAGE_MntvFFxGFynyJPM9MXlH_1608645127">#REF!</definedName>
    <definedName name="ENGAGE_mOGSTnfWHx1TxbXlFhJi_1607951772">#REF!</definedName>
    <definedName name="ENGAGE_mqA0jTbAWOKKYKNQmfl8_1607951734">#REF!</definedName>
    <definedName name="ENGAGE_MQCgeHq6QlqnbvVw2TuH_1579601602" localSheetId="1">#REF!</definedName>
    <definedName name="ENGAGE_MQCgeHq6QlqnbvVw2TuH_1579601602">#REF!</definedName>
    <definedName name="ENGAGE_mQQHFSrpHXrl8Huw9vuL_1579601637" localSheetId="1">#REF!</definedName>
    <definedName name="ENGAGE_mQQHFSrpHXrl8Huw9vuL_1579601637">#REF!</definedName>
    <definedName name="ENGAGE_Mr4LzHhzGtavjOmwNFT3_1579601735" localSheetId="1">#REF!</definedName>
    <definedName name="ENGAGE_Mr4LzHhzGtavjOmwNFT3_1579601735">#REF!</definedName>
    <definedName name="ENGAGE_mrFUnqBxYXyQ4IFB3kJb_1607951701">#REF!</definedName>
    <definedName name="ENGAGE_mRzikmPKRjtCgt8i9e9H_1608645172">#REF!</definedName>
    <definedName name="ENGAGE_mS0EaWA3Ph0PKOebIz7O_1579601669" localSheetId="1">#REF!</definedName>
    <definedName name="ENGAGE_mS0EaWA3Ph0PKOebIz7O_1579601669">#REF!</definedName>
    <definedName name="ENGAGE_mSFc0FCDCsJOOIOeRRmX_1607951586">#REF!</definedName>
    <definedName name="ENGAGE_munrbovmaGrhFRzpvDiC_1579601672" localSheetId="1">#REF!</definedName>
    <definedName name="ENGAGE_munrbovmaGrhFRzpvDiC_1579601672">#REF!</definedName>
    <definedName name="ENGAGE_mVWccpmQhmzbK8lLK43S_1579601595" localSheetId="1">#REF!</definedName>
    <definedName name="ENGAGE_mVWccpmQhmzbK8lLK43S_1579601595">#REF!</definedName>
    <definedName name="ENGAGE_mvY1bPF8BBwDIToxfCef_1608645142">#REF!</definedName>
    <definedName name="ENGAGE_mWhBzZOrJ5dC9NmU7UcS_1608644968">#REF!</definedName>
    <definedName name="ENGAGE_MXRAPQKvnxVNU9LhBNnr_1579601729" localSheetId="1">#REF!</definedName>
    <definedName name="ENGAGE_MXRAPQKvnxVNU9LhBNnr_1579601729">#REF!</definedName>
    <definedName name="ENGAGE_MyN15MgvCqsjNevmXl21_1607951770">#REF!</definedName>
    <definedName name="ENGAGE_mzwENryEr45RudNhMbSa_1579601689" localSheetId="1">#REF!</definedName>
    <definedName name="ENGAGE_mzwENryEr45RudNhMbSa_1579601689">#REF!</definedName>
    <definedName name="ENGAGE_MZY3ob6SrcXFc7LjtBFA_1607951720">#REF!</definedName>
    <definedName name="ENGAGE_N3Apw2teNYZPCFC19mjZ_1607951603">#REF!</definedName>
    <definedName name="ENGAGE_N3mnzaRD3JUuY1M0k3rR_1608645165">#REF!</definedName>
    <definedName name="ENGAGE_n616z4gVGVYafculPvvD_1607951793">#REF!</definedName>
    <definedName name="ENGAGE_NaWG9WfyGIwEFZlpLoc4_1608645088">#REF!</definedName>
    <definedName name="ENGAGE_NbK20i6rAWWtJbUUoMOS_1579601635" localSheetId="1">#REF!</definedName>
    <definedName name="ENGAGE_NbK20i6rAWWtJbUUoMOS_1579601635">#REF!</definedName>
    <definedName name="ENGAGE_nbLbpY8nkFI57cJRG0ff_1607951585">#REF!</definedName>
    <definedName name="ENGAGE_nbOH0XkvkW82pPJbeFfD_1579601695" localSheetId="1">#REF!</definedName>
    <definedName name="ENGAGE_nbOH0XkvkW82pPJbeFfD_1579601695">#REF!</definedName>
    <definedName name="ENGAGE_nbRG3dhyi1YdDon4CAtS_1579601660" localSheetId="1">#REF!</definedName>
    <definedName name="ENGAGE_nbRG3dhyi1YdDon4CAtS_1579601660">#REF!</definedName>
    <definedName name="ENGAGE_NDgpWF6WtupCar3AhJmv_1608644986">#REF!</definedName>
    <definedName name="ENGAGE_NdOyAVeVWEHpCsPG6nkn_1579601694" localSheetId="1">#REF!</definedName>
    <definedName name="ENGAGE_NdOyAVeVWEHpCsPG6nkn_1579601694">#REF!</definedName>
    <definedName name="ENGAGE_Ne4DIhEUvemCy2eDvP8X_1607951653">#REF!</definedName>
    <definedName name="ENGAGE_nen4w6U5MfrQuJ7yi8eY_1607951603">#REF!</definedName>
    <definedName name="ENGAGE_NEnlYr0Q1MddYcoAqb4A_1579601627" localSheetId="1">#REF!</definedName>
    <definedName name="ENGAGE_NEnlYr0Q1MddYcoAqb4A_1579601627">#REF!</definedName>
    <definedName name="ENGAGE_NF0BFqDWjs2rF1xyssjf_1579601612" localSheetId="1">#REF!</definedName>
    <definedName name="ENGAGE_NF0BFqDWjs2rF1xyssjf_1579601612">#REF!</definedName>
    <definedName name="ENGAGE_NFupwCG2hTirLBxkCSkG_1579601632" localSheetId="1">#REF!</definedName>
    <definedName name="ENGAGE_NFupwCG2hTirLBxkCSkG_1579601632">#REF!</definedName>
    <definedName name="ENGAGE_NFvcfRqxcYZTLrOwqPLI_1579601688" localSheetId="1">#REF!</definedName>
    <definedName name="ENGAGE_NFvcfRqxcYZTLrOwqPLI_1579601688">#REF!</definedName>
    <definedName name="ENGAGE_nfzScMFKuFKD7j4WKXzp_1607951742">#REF!</definedName>
    <definedName name="ENGAGE_nGuOoQiDhZGNU5zrp2oj_1579601694" localSheetId="1">#REF!</definedName>
    <definedName name="ENGAGE_nGuOoQiDhZGNU5zrp2oj_1579601694">#REF!</definedName>
    <definedName name="ENGAGE_NgZOyfzJsUQUjG39tjSF_1579601731" localSheetId="1">#REF!</definedName>
    <definedName name="ENGAGE_NgZOyfzJsUQUjG39tjSF_1579601731">#REF!</definedName>
    <definedName name="ENGAGE_NhayIE43SzthJBjMpGFx_1607951642">#REF!</definedName>
    <definedName name="ENGAGE_NItwlgKHeEolbPPb2Owo_1579601598" localSheetId="1">#REF!</definedName>
    <definedName name="ENGAGE_NItwlgKHeEolbPPb2Owo_1579601598">#REF!</definedName>
    <definedName name="ENGAGE_njfHDEsL1yEok91OcD7D_1608645065">#REF!</definedName>
    <definedName name="ENGAGE_NjqQk1dQpj93pRB6tguI_1608645127">#REF!</definedName>
    <definedName name="ENGAGE_NjzN4yCxt4Zthg6nNS00_1579601723" localSheetId="1">#REF!</definedName>
    <definedName name="ENGAGE_NjzN4yCxt4Zthg6nNS00_1579601723">#REF!</definedName>
    <definedName name="ENGAGE_Nkd87yKRRMKwsV6rVkXw_1608645003">#REF!</definedName>
    <definedName name="ENGAGE_nKFYKHfPIyCKrC86QyKk_1607951610">#REF!</definedName>
    <definedName name="ENGAGE_NlABdEFi52xWGfKpAnfh_1607951640">#REF!</definedName>
    <definedName name="ENGAGE_NMTmx04QhEK6RJlArhC2_1579601654" localSheetId="1">#REF!</definedName>
    <definedName name="ENGAGE_NMTmx04QhEK6RJlArhC2_1579601654">#REF!</definedName>
    <definedName name="ENGAGE_NNj7I29fiwZoaicGCiSw_1607951586">#REF!</definedName>
    <definedName name="ENGAGE_nnRtJBznDAAGaSStZHFK_1608645163">#REF!</definedName>
    <definedName name="ENGAGE_NpZKMtboxx3BUpJDym8c_1607951609">#REF!</definedName>
    <definedName name="ENGAGE_nrM4z7VymTiV1lDNzyV2_1607951680">#REF!</definedName>
    <definedName name="ENGAGE_NSKeeh5naolp0nYBlbHm_1607951712">#REF!</definedName>
    <definedName name="ENGAGE_nuCeQOQ4uTYLQOoB0sIA_1579601664" localSheetId="1">#REF!</definedName>
    <definedName name="ENGAGE_nuCeQOQ4uTYLQOoB0sIA_1579601664">#REF!</definedName>
    <definedName name="ENGAGE_NuowIesnK1uShiDH29ZM_1579601603" localSheetId="1">#REF!</definedName>
    <definedName name="ENGAGE_NuowIesnK1uShiDH29ZM_1579601603">#REF!</definedName>
    <definedName name="ENGAGE_NVcvLbTAzvsZBHYUI6tX_1607951723">#REF!</definedName>
    <definedName name="ENGAGE_nWE86DVEkc3Ff7Af573S_1607951589">#REF!</definedName>
    <definedName name="ENGAGE_nwgqr9kQYAAlogWJ3cAm_1608645091">#REF!</definedName>
    <definedName name="ENGAGE_NWh3yHUBdQPnVWPpZwwq_1608644982">#REF!</definedName>
    <definedName name="ENGAGE_nWnPKt6ZPtpfrcsU3qXD_1579601595" localSheetId="1">#REF!</definedName>
    <definedName name="ENGAGE_nWnPKt6ZPtpfrcsU3qXD_1579601595">#REF!</definedName>
    <definedName name="ENGAGE_NwUyJhRmXr0rMzdB2VL8_1579601672" localSheetId="1">#REF!</definedName>
    <definedName name="ENGAGE_NwUyJhRmXr0rMzdB2VL8_1579601672">#REF!</definedName>
    <definedName name="ENGAGE_nx59e8bttujswbnKsGfw_1579601700" localSheetId="1">#REF!</definedName>
    <definedName name="ENGAGE_nx59e8bttujswbnKsGfw_1579601700">#REF!</definedName>
    <definedName name="ENGAGE_NxLUDUWrUn9e7Zy5TEBw_1607951786">#REF!</definedName>
    <definedName name="ENGAGE_nxmqSgav8UoUGXFAEkx1_1608645093">#REF!</definedName>
    <definedName name="ENGAGE_NXpPfOvQh12gEQsBsUl3_1579601617" localSheetId="1">#REF!</definedName>
    <definedName name="ENGAGE_NXpPfOvQh12gEQsBsUl3_1579601617">#REF!</definedName>
    <definedName name="ENGAGE_nxQLvEd4MH595mlHPt7F_1607951745">#REF!</definedName>
    <definedName name="ENGAGE_NXYBKZbdZUqAm9YA8joq_1608645165">#REF!</definedName>
    <definedName name="ENGAGE_o6atGZWC5W48oH8GoUiF_1608644975">#REF!</definedName>
    <definedName name="ENGAGE_O6TFjaanYaQPaq4NBkWb_1608645036">#REF!</definedName>
    <definedName name="ENGAGE_o89Dy9qxTLMgTbtudZf5_1607951637">#REF!</definedName>
    <definedName name="ENGAGE_O991yDNOmyX9kaUbN6xJ_1607951675">#REF!</definedName>
    <definedName name="ENGAGE_o9u66inQuYgyejqLcTmL_1607951610">#REF!</definedName>
    <definedName name="ENGAGE_O9UAKKk8SOCz1UPTUNzM_1608645149">#REF!</definedName>
    <definedName name="ENGAGE_OAK2kI3pZbhJiFMWTbCd_1579601619" localSheetId="1">#REF!</definedName>
    <definedName name="ENGAGE_OAK2kI3pZbhJiFMWTbCd_1579601619">#REF!</definedName>
    <definedName name="ENGAGE_OAkJDZJErxFziMUiBVCK_1607951676">#REF!</definedName>
    <definedName name="ENGAGE_OaualmgXmafj0sQfPxLn_1579601676" localSheetId="1">#REF!</definedName>
    <definedName name="ENGAGE_OaualmgXmafj0sQfPxLn_1579601676">#REF!</definedName>
    <definedName name="ENGAGE_OB1sIqZaK1Cqzpm3fvIg_1579601635" localSheetId="1">#REF!</definedName>
    <definedName name="ENGAGE_OB1sIqZaK1Cqzpm3fvIg_1579601635">#REF!</definedName>
    <definedName name="ENGAGE_OcKUQmHgEIil4XYW09iL_1607951810">#REF!</definedName>
    <definedName name="ENGAGE_OdsBSe5rlkf1bUQpbgda_1607951585">#REF!</definedName>
    <definedName name="ENGAGE_odY8Z8wnovcjIeS5vIGb_1607951787">#REF!</definedName>
    <definedName name="ENGAGE_OHvSIa9HLztznhzUgYdH_1579601627" localSheetId="1">#REF!</definedName>
    <definedName name="ENGAGE_OHvSIa9HLztznhzUgYdH_1579601627">#REF!</definedName>
    <definedName name="ENGAGE_OJhKlznzkocvPYDDZcLv_1608644973">#REF!</definedName>
    <definedName name="ENGAGE_Ojr5NFSUVP1T9yzBFOE5_1608644977">#REF!</definedName>
    <definedName name="ENGAGE_ojT86ODCWPOqm7bFd9SA_1579601627" localSheetId="1">#REF!</definedName>
    <definedName name="ENGAGE_ojT86ODCWPOqm7bFd9SA_1579601627">#REF!</definedName>
    <definedName name="ENGAGE_olR9Vo1Zp0EIeFtqhv80_1579601608" localSheetId="1">#REF!</definedName>
    <definedName name="ENGAGE_olR9Vo1Zp0EIeFtqhv80_1579601608">#REF!</definedName>
    <definedName name="ENGAGE_olsadhcRecS84dFWK66A_1607951631">#REF!</definedName>
    <definedName name="ENGAGE_ONhJifqJUtgD6vJNjokN_1608645011">#REF!</definedName>
    <definedName name="ENGAGE_onsz1UOls6Hwmvkp3uV3_1608645070">#REF!</definedName>
    <definedName name="ENGAGE_oqXFiDmgWzgnMNmCbcdG_1607951624">#REF!</definedName>
    <definedName name="ENGAGE_ordBkJDbqw8XgljaOIdM_1607951683">#REF!</definedName>
    <definedName name="ENGAGE_OrmTER5F1WqAT0juEwcJ_1607951735">#REF!</definedName>
    <definedName name="ENGAGE_OSBUtaTSqmqlPGwLs0gm_1579601679" localSheetId="1">#REF!</definedName>
    <definedName name="ENGAGE_OSBUtaTSqmqlPGwLs0gm_1579601679">#REF!</definedName>
    <definedName name="ENGAGE_otIGzGq2uiBWFsCIsGMv_1608644971">#REF!</definedName>
    <definedName name="ENGAGE_oWO7cJ5HWDlx89gOGCHv_1579601729" localSheetId="1">#REF!</definedName>
    <definedName name="ENGAGE_oWO7cJ5HWDlx89gOGCHv_1579601729">#REF!</definedName>
    <definedName name="ENGAGE_Ox2sVhn8Kq4abVs1SRdc_1608645054">#REF!</definedName>
    <definedName name="ENGAGE_OxkKvPfjHajcEvl5izIe_1608644986">#REF!</definedName>
    <definedName name="ENGAGE_OXROzsd2o5KmQMlWmJ7W_1579601725" localSheetId="1">#REF!</definedName>
    <definedName name="ENGAGE_OXROzsd2o5KmQMlWmJ7W_1579601725">#REF!</definedName>
    <definedName name="ENGAGE_oxSKx3tURx7zFXKEV8lJ_1607951642">#REF!</definedName>
    <definedName name="ENGAGE_OY2Fdq7S87mACImSgPnc_1607951755">#REF!</definedName>
    <definedName name="ENGAGE_OyEM9qVQuC8eMUphHb1h_1579601722" localSheetId="1">#REF!</definedName>
    <definedName name="ENGAGE_OyEM9qVQuC8eMUphHb1h_1579601722">#REF!</definedName>
    <definedName name="ENGAGE_OYHIIX3hl0Y67PEY1z4O_1608645100">#REF!</definedName>
    <definedName name="ENGAGE_oyrCcbBFXIiOCsqZdiPO_1608645145">#REF!</definedName>
    <definedName name="ENGAGE_p2KYifmkaK1R8E3rLJti_1579601643" localSheetId="1">#REF!</definedName>
    <definedName name="ENGAGE_p2KYifmkaK1R8E3rLJti_1579601643">#REF!</definedName>
    <definedName name="ENGAGE_p4odAQEMBF5Hom1r9VQo_1607951758">#REF!</definedName>
    <definedName name="ENGAGE_PaDxNFmcgv2dXtq1HGe3_1579601596" localSheetId="1">#REF!</definedName>
    <definedName name="ENGAGE_PaDxNFmcgv2dXtq1HGe3_1579601596">#REF!</definedName>
    <definedName name="ENGAGE_paEgxINWjQFYObcaiZNZ_1608645036">#REF!</definedName>
    <definedName name="ENGAGE_PAV1hylJyZWWk8BzyFTF_1607951800">#REF!</definedName>
    <definedName name="ENGAGE_PayjOWWQX0lumajSiaJj_1607951758">#REF!</definedName>
    <definedName name="ENGAGE_PBr4De141A14jq5Z0P44_1608644982">#REF!</definedName>
    <definedName name="ENGAGE_Pcq6bl1Jg9ygfZwZEN6U_1579601731" localSheetId="1">#REF!</definedName>
    <definedName name="ENGAGE_Pcq6bl1Jg9ygfZwZEN6U_1579601731">#REF!</definedName>
    <definedName name="ENGAGE_pCUFIbm2CdEGYHEgKKG3_1607951651">#REF!</definedName>
    <definedName name="ENGAGE_pdD0F6vzUD8sPxdTp9P0_1608645100">#REF!</definedName>
    <definedName name="ENGAGE_pelRpmCzCI6ghB5yoFDI_1608645071">#REF!</definedName>
    <definedName name="ENGAGE_pf4LBC3XcdlDXF164g17_1608645123">#REF!</definedName>
    <definedName name="ENGAGE_pfUuEBEJLcXaCDbJYaZn_1579601619" localSheetId="1">#REF!</definedName>
    <definedName name="ENGAGE_pfUuEBEJLcXaCDbJYaZn_1579601619">#REF!</definedName>
    <definedName name="ENGAGE_pGqzzJX4dmCmGSNHjJfP_1579601732" localSheetId="1">#REF!</definedName>
    <definedName name="ENGAGE_pGqzzJX4dmCmGSNHjJfP_1579601732">#REF!</definedName>
    <definedName name="ENGAGE_pGxnx41rXGuCScl2pmIo_1607951608">#REF!</definedName>
    <definedName name="ENGAGE_phyUk66y0sXXD0esZO10_1608645117">#REF!</definedName>
    <definedName name="ENGAGE_pjcSv06Dz09Td7xnKRCp_1607951717">#REF!</definedName>
    <definedName name="ENGAGE_PKdvTpm2iHJ1siY6PPbl_1579601681" localSheetId="1">#REF!</definedName>
    <definedName name="ENGAGE_PKdvTpm2iHJ1siY6PPbl_1579601681">#REF!</definedName>
    <definedName name="ENGAGE_pKvZGHieA2glGGX88uOO_1607951772">#REF!</definedName>
    <definedName name="ENGAGE_ploIYchZqlL0WDZJxq8w_1579601617" localSheetId="1">#REF!</definedName>
    <definedName name="ENGAGE_ploIYchZqlL0WDZJxq8w_1579601617">#REF!</definedName>
    <definedName name="ENGAGE_plvKUapeOt55Bg4Vvxu9_1608644980">#REF!</definedName>
    <definedName name="ENGAGE_pmfePjtXsq49GS5wWfWU_1607951804">#REF!</definedName>
    <definedName name="ENGAGE_pMhwG8AWSm91FPCOBI1J_1607951778">#REF!</definedName>
    <definedName name="ENGAGE_POcHf1i1IG968DJsMyjS_1607951693">#REF!</definedName>
    <definedName name="ENGAGE_Pp8wEOU1aN8eRJvE8xth_1608644986">#REF!</definedName>
    <definedName name="ENGAGE_PpH89nPRziKRzfrZaFfv_1608645029">#REF!</definedName>
    <definedName name="ENGAGE_pQ9ULl8X5E1CMGFIuuNU_1608645030">#REF!</definedName>
    <definedName name="ENGAGE_PQbqr42SAxiHfNN8dsMM_1579601694" localSheetId="1">#REF!</definedName>
    <definedName name="ENGAGE_PQbqr42SAxiHfNN8dsMM_1579601694">#REF!</definedName>
    <definedName name="ENGAGE_pqLhEyEZUn8kK19ev3pA_1579601728" localSheetId="1">#REF!</definedName>
    <definedName name="ENGAGE_pqLhEyEZUn8kK19ev3pA_1579601728">#REF!</definedName>
    <definedName name="ENGAGE_PqrgD0UIiVQpvu5ejfOW_1607951630">#REF!</definedName>
    <definedName name="ENGAGE_Psc6yCBDrFCzPqRDzxDN_1608645023">#REF!</definedName>
    <definedName name="ENGAGE_psdEiDiRPQDUVIb8ysNa_1608645110">#REF!</definedName>
    <definedName name="ENGAGE_pt3ROk6IPo7uUqDCjlum_1579601713" localSheetId="1">#REF!</definedName>
    <definedName name="ENGAGE_pt3ROk6IPo7uUqDCjlum_1579601713">#REF!</definedName>
    <definedName name="ENGAGE_pU2wO28OpUGbODlha41e_1607951681">#REF!</definedName>
    <definedName name="ENGAGE_PugdkWJE2pgJxEmi5ocf_1608644983">#REF!</definedName>
    <definedName name="ENGAGE_pUiBPKo5UCvG1RJlHOl0_1607951792">#REF!</definedName>
    <definedName name="ENGAGE_pUmvzMfOZfFYAZq1Ivvt_1607951609">#REF!</definedName>
    <definedName name="ENGAGE_punn9qxwmcdwJd5S9VLF_1607951597">#REF!</definedName>
    <definedName name="ENGAGE_puZlanz6vSN83LFtWn4q_1608645036">#REF!</definedName>
    <definedName name="ENGAGE_PVAno9ANlSh2ZeyHSXOO_1608644973">#REF!</definedName>
    <definedName name="ENGAGE_pVzKUSgIP8qCar6lxuEf_1608644992">#REF!</definedName>
    <definedName name="ENGAGE_PxzQxwRbqCl5LP5EwC4V_1608645117">#REF!</definedName>
    <definedName name="ENGAGE_py3TEoCC9zKBZEd9xBeR_1579601641" localSheetId="1">#REF!</definedName>
    <definedName name="ENGAGE_py3TEoCC9zKBZEd9xBeR_1579601641">#REF!</definedName>
    <definedName name="ENGAGE_PZbCm4kUl6AMnABmcZdx_1608645105">#REF!</definedName>
    <definedName name="ENGAGE_pzdWUKLqirD1LN2ZxioI_1607951790">#REF!</definedName>
    <definedName name="ENGAGE_q58YkFbzSxP78GYaeQm0_1607951676">#REF!</definedName>
    <definedName name="ENGAGE_Q5LkTH92wzbaJ93Qkfzw_1607951640">#REF!</definedName>
    <definedName name="ENGAGE_q79USNGBB8PPKE6ZcbZb_1608645151">#REF!</definedName>
    <definedName name="ENGAGE_qaTzpBUTP3AjQG6VKimT_1579601680" localSheetId="1">#REF!</definedName>
    <definedName name="ENGAGE_qaTzpBUTP3AjQG6VKimT_1579601680">#REF!</definedName>
    <definedName name="ENGAGE_QbjiKtM4nagq6Hl6u2RZ_1608645131">#REF!</definedName>
    <definedName name="ENGAGE_QBkFwDR22BMMNFnS2qhu_1579601711" localSheetId="1">#REF!</definedName>
    <definedName name="ENGAGE_QBkFwDR22BMMNFnS2qhu_1579601711">#REF!</definedName>
    <definedName name="ENGAGE_qBktoEjbk6KpEhYqol0j_1608645073">#REF!</definedName>
    <definedName name="ENGAGE_QBZFQxyUnEdTLzpuadfB_1607951758">#REF!</definedName>
    <definedName name="ENGAGE_QdxZktgGj156hvlb7CUE_1608645116">#REF!</definedName>
    <definedName name="ENGAGE_qe68PIczUVww2GeSRkvf_1579601654" localSheetId="1">#REF!</definedName>
    <definedName name="ENGAGE_qe68PIczUVww2GeSRkvf_1579601654">#REF!</definedName>
    <definedName name="ENGAGE_qEe5WnyebBw3gcrvK0R2_1608644992">#REF!</definedName>
    <definedName name="ENGAGE_QEfF3O2QsOTVhhjGZhUH_1607951631">#REF!</definedName>
    <definedName name="ENGAGE_qEsjXw9P5hwykmd3LOKI_1579601635" localSheetId="1">#REF!</definedName>
    <definedName name="ENGAGE_qEsjXw9P5hwykmd3LOKI_1579601635">#REF!</definedName>
    <definedName name="ENGAGE_QfCDP0Tg4ZtkvplZiN0r_1579601690" localSheetId="1">#REF!</definedName>
    <definedName name="ENGAGE_QfCDP0Tg4ZtkvplZiN0r_1579601690">#REF!</definedName>
    <definedName name="ENGAGE_qFr9c43bADz9KXWLU1sD_1607951744">#REF!</definedName>
    <definedName name="ENGAGE_QFTaqEk77Ely1GxNgVhE_1607951665">#REF!</definedName>
    <definedName name="ENGAGE_Qh7k6N5iH0yWXFCRjxn4_1607951666">#REF!</definedName>
    <definedName name="ENGAGE_qhDapJSeCngJeEhDFbiq_1607951593">#REF!</definedName>
    <definedName name="ENGAGE_QhgNHxgc07QEuTNazyD6_1608644987">#REF!</definedName>
    <definedName name="ENGAGE_QIIY0b3H6r0FBEwBdgQw_1607951685">#REF!</definedName>
    <definedName name="ENGAGE_qJxxwsLAgWETuvydvkhB_1607951620">#REF!</definedName>
    <definedName name="ENGAGE_qkSXxPm6wjH1ovo5gPKt_1579601729" localSheetId="1">#REF!</definedName>
    <definedName name="ENGAGE_qkSXxPm6wjH1ovo5gPKt_1579601729">#REF!</definedName>
    <definedName name="ENGAGE_qlsURIskmDpER0uRRucZ_1579601636" localSheetId="1">#REF!</definedName>
    <definedName name="ENGAGE_qlsURIskmDpER0uRRucZ_1579601636">#REF!</definedName>
    <definedName name="ENGAGE_qm6oabRu9Qq3S1t5zoLs_1579601700" localSheetId="1">#REF!</definedName>
    <definedName name="ENGAGE_qm6oabRu9Qq3S1t5zoLs_1579601700">#REF!</definedName>
    <definedName name="ENGAGE_QOjSPSxG95eOwoNjCT3L_1608645150">#REF!</definedName>
    <definedName name="ENGAGE_QqmchBgfV9dYaBNOcILg_1608645019">#REF!</definedName>
    <definedName name="ENGAGE_qS39w9NxPrnQg8XVKFY5_1607951745">#REF!</definedName>
    <definedName name="ENGAGE_QsaUubbviWzmyIpG4N4a_1607951628">#REF!</definedName>
    <definedName name="ENGAGE_qt0jFthvR0k4IZWph4jJ_1608645047">#REF!</definedName>
    <definedName name="ENGAGE_qTbxmF61awT6Lns76obe_1608645139">#REF!</definedName>
    <definedName name="ENGAGE_qTSDYS2OWD5fgcJ9WaGS_1608645127">#REF!</definedName>
    <definedName name="ENGAGE_qTSJfDlilbdxYb0AoEtw_1607951621">#REF!</definedName>
    <definedName name="ENGAGE_QungDyrCRk9Vsg5wYHB2_1607951792">#REF!</definedName>
    <definedName name="ENGAGE_qvO89BGtguRLQdd572kg_1579601599" localSheetId="1">#REF!</definedName>
    <definedName name="ENGAGE_qvO89BGtguRLQdd572kg_1579601599">#REF!</definedName>
    <definedName name="ENGAGE_qw3I9Ta6u92npWFvhq7v_1607951731">#REF!</definedName>
    <definedName name="ENGAGE_QYtXSfLjhgmoPs0nvnLa_1608645005">#REF!</definedName>
    <definedName name="ENGAGE_Qze5PwD0LbWywYGLmkQB_1607951726">#REF!</definedName>
    <definedName name="ENGAGE_QZvNYbOwp4B4Pjf3fHT9_1608645163">#REF!</definedName>
    <definedName name="ENGAGE_r0CqFzqTL9FQGzfFpESM_1608645071">#REF!</definedName>
    <definedName name="ENGAGE_R0nxgw8Bw7nar0ZeI4ir_1579601593" localSheetId="1">#REF!</definedName>
    <definedName name="ENGAGE_R0nxgw8Bw7nar0ZeI4ir_1579601593">#REF!</definedName>
    <definedName name="ENGAGE_r1aHuNM5couKbwL0TCAC_1579601596" localSheetId="1">#REF!</definedName>
    <definedName name="ENGAGE_r1aHuNM5couKbwL0TCAC_1579601596">#REF!</definedName>
    <definedName name="ENGAGE_r2dPzyN7huplyDyhNiy5_1607951620">#REF!</definedName>
    <definedName name="ENGAGE_R368pvtlmOOem8irSXnc_1607951774">#REF!</definedName>
    <definedName name="ENGAGE_R3QLaMjfGujHHOFvICsn_1608645174">#REF!</definedName>
    <definedName name="ENGAGE_r56CxNtqLfRKKm6aExEo_1607951601">#REF!</definedName>
    <definedName name="ENGAGE_r5tAavLQLUPQvEeaEOW8_1608644969">#REF!</definedName>
    <definedName name="ENGAGE_r7zjfLvfUZOI0j6qV9SP_1579601593" localSheetId="1">#REF!</definedName>
    <definedName name="ENGAGE_r7zjfLvfUZOI0j6qV9SP_1579601593">#REF!</definedName>
    <definedName name="ENGAGE_R9ev9u2LY5M0eKuYBUOs_1608645005">#REF!</definedName>
    <definedName name="ENGAGE_rArW5StgnOcqNhBiT8mV_1579601737" localSheetId="1">#REF!</definedName>
    <definedName name="ENGAGE_rArW5StgnOcqNhBiT8mV_1579601737">#REF!</definedName>
    <definedName name="ENGAGE_RbfJaFoiH53nV5lGSjRg_1579601673" localSheetId="1">#REF!</definedName>
    <definedName name="ENGAGE_RbfJaFoiH53nV5lGSjRg_1579601673">#REF!</definedName>
    <definedName name="ENGAGE_rBJ2nmTMQZSI4NA88tZP_1607951719">#REF!</definedName>
    <definedName name="ENGAGE_RBMtNM8rVRx7Dp5PNuwG_1579601635" localSheetId="1">#REF!</definedName>
    <definedName name="ENGAGE_RBMtNM8rVRx7Dp5PNuwG_1579601635">#REF!</definedName>
    <definedName name="ENGAGE_Rd5ndGe194v1KlD5D416_1608645176">#REF!</definedName>
    <definedName name="ENGAGE_rEhVef4OCBUhkJOouL22_1579601736" localSheetId="1">#REF!</definedName>
    <definedName name="ENGAGE_rEhVef4OCBUhkJOouL22_1579601736">#REF!</definedName>
    <definedName name="ENGAGE_rEmVdZ0jRsF9avtkZg5O_1607951588">#REF!</definedName>
    <definedName name="ENGAGE_RFNIFqdpF4MZvtKkyET3_1607951715">#REF!</definedName>
    <definedName name="ENGAGE_RHTykuqWTVrZk5izTlQZ_1607951637">#REF!</definedName>
    <definedName name="ENGAGE_rHW3SRPd5qUpHPY60gxd_1579601731" localSheetId="1">#REF!</definedName>
    <definedName name="ENGAGE_rHW3SRPd5qUpHPY60gxd_1579601731">#REF!</definedName>
    <definedName name="ENGAGE_ri2PAIRt5MgoYzfXV88o_1608645110">#REF!</definedName>
    <definedName name="ENGAGE_risBtvu5ZX097EoylOQc_1579601719" localSheetId="1">#REF!</definedName>
    <definedName name="ENGAGE_risBtvu5ZX097EoylOQc_1579601719">#REF!</definedName>
    <definedName name="ENGAGE_rJ4EgKxjOvWD0HU3JJK1_1579601664" localSheetId="1">#REF!</definedName>
    <definedName name="ENGAGE_rJ4EgKxjOvWD0HU3JJK1_1579601664">#REF!</definedName>
    <definedName name="ENGAGE_rjaOUWfN6h6vDHGAcmYX_1579601614" localSheetId="1">#REF!</definedName>
    <definedName name="ENGAGE_rjaOUWfN6h6vDHGAcmYX_1579601614">#REF!</definedName>
    <definedName name="ENGAGE_RJc0cM5MPWcoy0fBbh8F_1608645159">#REF!</definedName>
    <definedName name="ENGAGE_rJM7IRUtpSDyIhIFq4AK_1607951591">#REF!</definedName>
    <definedName name="ENGAGE_RJp2R5a0X7p9yiA5CWr5_1608645085">#REF!</definedName>
    <definedName name="ENGAGE_RLSiM8OFnyfV8KYPpAip_1608645018">#REF!</definedName>
    <definedName name="ENGAGE_rMCdYEwtQBfPHrVwdmA7_1608645079">#REF!</definedName>
    <definedName name="ENGAGE_RmqK00CSsOQY1nVTi5p8_1579601695" localSheetId="1">#REF!</definedName>
    <definedName name="ENGAGE_RmqK00CSsOQY1nVTi5p8_1579601695">#REF!</definedName>
    <definedName name="ENGAGE_RNcY50UaxZm2upHe65bl_1608645054">#REF!</definedName>
    <definedName name="ENGAGE_RPl80g74vdNzikvrGByD_1608645139">#REF!</definedName>
    <definedName name="ENGAGE_RplSkVys0DB9RaPIk9u7_1579601708" localSheetId="1">#REF!</definedName>
    <definedName name="ENGAGE_RplSkVys0DB9RaPIk9u7_1579601708">#REF!</definedName>
    <definedName name="ENGAGE_rpWvV39jiYMX8T11sa1N_1608644980">#REF!</definedName>
    <definedName name="ENGAGE_rQlf65pnXlO3DlRT6Xdr_1579601660" localSheetId="1">#REF!</definedName>
    <definedName name="ENGAGE_rQlf65pnXlO3DlRT6Xdr_1579601660">#REF!</definedName>
    <definedName name="ENGAGE_RRWapCUlH3dQrWzDrv8e_1579601736" localSheetId="1">#REF!</definedName>
    <definedName name="ENGAGE_RRWapCUlH3dQrWzDrv8e_1579601736">#REF!</definedName>
    <definedName name="ENGAGE_RskWOJwKB6t4wtzqBQ26_1579601677" localSheetId="1">#REF!</definedName>
    <definedName name="ENGAGE_RskWOJwKB6t4wtzqBQ26_1579601677">#REF!</definedName>
    <definedName name="ENGAGE_rU4KIhjcvc09K6YqGPVu_1607951611">#REF!</definedName>
    <definedName name="ENGAGE_rVAYGE1uFu5EowlE4lsc_1579601718" localSheetId="1">#REF!</definedName>
    <definedName name="ENGAGE_rVAYGE1uFu5EowlE4lsc_1579601718">#REF!</definedName>
    <definedName name="ENGAGE_rvhq10ts9VjklJYo6MO9_1579601695" localSheetId="1">#REF!</definedName>
    <definedName name="ENGAGE_rvhq10ts9VjklJYo6MO9_1579601695">#REF!</definedName>
    <definedName name="ENGAGE_RwGqNTyQRmt0aKsbBDbU_1607951676">#REF!</definedName>
    <definedName name="ENGAGE_Rwi0u2TpKnpXcc0GvFXK_1579601606" localSheetId="1">#REF!</definedName>
    <definedName name="ENGAGE_Rwi0u2TpKnpXcc0GvFXK_1579601606">#REF!</definedName>
    <definedName name="ENGAGE_RwLBVLRBNtEBw7s87YaV_1608645092">#REF!</definedName>
    <definedName name="ENGAGE_rwyM3FTcjG7HC7JAPYNm_1579601614" localSheetId="1">#REF!</definedName>
    <definedName name="ENGAGE_rwyM3FTcjG7HC7JAPYNm_1579601614">#REF!</definedName>
    <definedName name="ENGAGE_RzBRhREW7sg225orTjKU_1608645014">#REF!</definedName>
    <definedName name="ENGAGE_rZeOMBKsdWyupJMcfHbc_1579601601" localSheetId="1">#REF!</definedName>
    <definedName name="ENGAGE_rZeOMBKsdWyupJMcfHbc_1579601601">#REF!</definedName>
    <definedName name="ENGAGE_RZqzR16YVRBYZahZRrmj_1608645144">#REF!</definedName>
    <definedName name="ENGAGE_rzX7nhpFJuzQFm6bCwGi_1579601643" localSheetId="1">#REF!</definedName>
    <definedName name="ENGAGE_rzX7nhpFJuzQFm6bCwGi_1579601643">#REF!</definedName>
    <definedName name="ENGAGE_s1B4NQoWc1CpoeaFm4cF_1608645029">#REF!</definedName>
    <definedName name="ENGAGE_s2SltKvQY8sCdm26oWJE_1579601697" localSheetId="1">#REF!</definedName>
    <definedName name="ENGAGE_s2SltKvQY8sCdm26oWJE_1579601697">#REF!</definedName>
    <definedName name="ENGAGE_s4RlWso7VNrVuUf6VvJr_1608645013">#REF!</definedName>
    <definedName name="ENGAGE_s78UtB0MYjSzK2tKMay6_1579601642" localSheetId="1">#REF!</definedName>
    <definedName name="ENGAGE_s78UtB0MYjSzK2tKMay6_1579601642">#REF!</definedName>
    <definedName name="ENGAGE_sabujtLxcbEPbwQN1wXB_1579601729" localSheetId="1">#REF!</definedName>
    <definedName name="ENGAGE_sabujtLxcbEPbwQN1wXB_1579601729">#REF!</definedName>
    <definedName name="ENGAGE_sAymnYBxaUi79sEZdbX1_1607951681">#REF!</definedName>
    <definedName name="ENGAGE_SbKUUwHK5M3JGNbUuQKA_1607951772">#REF!</definedName>
    <definedName name="ENGAGE_sbYJzBtuE1e6akRhZQXr_1579601690" localSheetId="1">#REF!</definedName>
    <definedName name="ENGAGE_sbYJzBtuE1e6akRhZQXr_1579601690">#REF!</definedName>
    <definedName name="ENGAGE_SbzGutCOUFDyPspa5GCN_1579601730" localSheetId="1">#REF!</definedName>
    <definedName name="ENGAGE_SbzGutCOUFDyPspa5GCN_1579601730">#REF!</definedName>
    <definedName name="ENGAGE_sCc56FtcomnyrJfSzO9B_1607951675">#REF!</definedName>
    <definedName name="ENGAGE_sDFCDXlBJgpu7uMBG33O_1608645065">#REF!</definedName>
    <definedName name="ENGAGE_Sdfz1CABYKOcKkTHEt1Q_1607951632">#REF!</definedName>
    <definedName name="ENGAGE_sFBymn4d89Q0MCVgIXa2_1607951658">#REF!</definedName>
    <definedName name="ENGAGE_sfNR44U14U8T8gYFYXj1_1579601627" localSheetId="1">#REF!</definedName>
    <definedName name="ENGAGE_sfNR44U14U8T8gYFYXj1_1579601627">#REF!</definedName>
    <definedName name="ENGAGE_sfPK0Su2q5pl5ye5dyNK_1579601681" localSheetId="1">#REF!</definedName>
    <definedName name="ENGAGE_sfPK0Su2q5pl5ye5dyNK_1579601681">#REF!</definedName>
    <definedName name="ENGAGE_sg45nmchMXXJWdrsa6JD_1579601612" localSheetId="1">#REF!</definedName>
    <definedName name="ENGAGE_sg45nmchMXXJWdrsa6JD_1579601612">#REF!</definedName>
    <definedName name="ENGAGE_Sg6FEPfr7SxrsPpRwv3G_1608645174">#REF!</definedName>
    <definedName name="ENGAGE_sgM13iHZL7VbOjCpVm9G_1608645010">#REF!</definedName>
    <definedName name="ENGAGE_SgsxqZXHeLMZgAHuRiIZ_1579601622" localSheetId="1">#REF!</definedName>
    <definedName name="ENGAGE_SgsxqZXHeLMZgAHuRiIZ_1579601622">#REF!</definedName>
    <definedName name="ENGAGE_siHmHNtOFJ6qcMU47VHz_1579601691" localSheetId="1">#REF!</definedName>
    <definedName name="ENGAGE_siHmHNtOFJ6qcMU47VHz_1579601691">#REF!</definedName>
    <definedName name="ENGAGE_sk0YJclm6sXVDmItOwFZ_1608644975">#REF!</definedName>
    <definedName name="ENGAGE_Sl31G1YNl3MjCZF7CwGj_1607951717">#REF!</definedName>
    <definedName name="ENGAGE_sm1Ebes8KBS6qFN83BCR_1608645173">#REF!</definedName>
    <definedName name="ENGAGE_SmgPbvCuqN2kzgQDXJjN_1608645056">#REF!</definedName>
    <definedName name="ENGAGE_SMJ5bha7KhUNX4P6Wcoz_1608645005">#REF!</definedName>
    <definedName name="ENGAGE_sOAkhKkN1YozylTUSS5V_1608645142">#REF!</definedName>
    <definedName name="ENGAGE_sPAU8PiSClotEe4NWYYw_1579601696" localSheetId="1">#REF!</definedName>
    <definedName name="ENGAGE_sPAU8PiSClotEe4NWYYw_1579601696">#REF!</definedName>
    <definedName name="ENGAGE_sQuspcik1IooW8b7TEZR_1579601597" localSheetId="1">#REF!</definedName>
    <definedName name="ENGAGE_sQuspcik1IooW8b7TEZR_1579601597">#REF!</definedName>
    <definedName name="ENGAGE_SSlsSZYvST1vhDHzloyW_1608645031">#REF!</definedName>
    <definedName name="ENGAGE_ST1LZ9pa2fzzpiX6cDh6_1608644971">#REF!</definedName>
    <definedName name="ENGAGE_stDX73Sc0JLGgnC712TE_1608645109">#REF!</definedName>
    <definedName name="ENGAGE_SuSUJcpWMPYV3AnAix7T_1608645122">#REF!</definedName>
    <definedName name="ENGAGE_Sv6ndLimrxcoU1U5sFmu_1607951802">#REF!</definedName>
    <definedName name="ENGAGE_SVFfe3YrDLNyUrABGy2L_1608645143">#REF!</definedName>
    <definedName name="ENGAGE_SVwJo4cYN6tnIsXUWUG9_1608644976">#REF!</definedName>
    <definedName name="ENGAGE_sw9bGe0sKrY077D3D76K_1608645135">#REF!</definedName>
    <definedName name="ENGAGE_SY9M0RHQN9QlxwxP5lU9_1607951796">#REF!</definedName>
    <definedName name="ENGAGE_Sz3GrJXcsEX8xfmBgtRB_1608645118">#REF!</definedName>
    <definedName name="ENGAGE_SZiUzJeCq2qJv4UZnZSz_1579601622" localSheetId="1">#REF!</definedName>
    <definedName name="ENGAGE_SZiUzJeCq2qJv4UZnZSz_1579601622">#REF!</definedName>
    <definedName name="ENGAGE_SzqYAIumoRD20liPXzl8_1608645113">#REF!</definedName>
    <definedName name="ENGAGE_t0yT2eEOszZMQlqtmU37_1607951637">#REF!</definedName>
    <definedName name="ENGAGE_T1fN8mZ9R2PNcFCmiQHH_1608645083">#REF!</definedName>
    <definedName name="ENGAGE_t1ZqzG1eO3qd1j8CdZPv_1608645029">#REF!</definedName>
    <definedName name="ENGAGE_t2Xlr6cvsugxS0t6qcJM_1608645085">#REF!</definedName>
    <definedName name="ENGAGE_T4tLashY9aKystMWTmwm_1607951628">#REF!</definedName>
    <definedName name="ENGAGE_T54WWIGOVmg2xE3U1G9O_1608644973">#REF!</definedName>
    <definedName name="ENGAGE_T5k7vyXu98rMyrU98TWQ_1607951657">#REF!</definedName>
    <definedName name="ENGAGE_t8eHlPBWChA9NyGG9imE_1607951637">#REF!</definedName>
    <definedName name="ENGAGE_t8kfIoBgs68NQRIbNk7X_1579601748" localSheetId="1">#REF!</definedName>
    <definedName name="ENGAGE_t8kfIoBgs68NQRIbNk7X_1579601748">#REF!</definedName>
    <definedName name="ENGAGE_ta04wtvdsgNJA4YH9zvD_1579601602" localSheetId="1">#REF!</definedName>
    <definedName name="ENGAGE_ta04wtvdsgNJA4YH9zvD_1579601602">#REF!</definedName>
    <definedName name="ENGAGE_ta3xFOmVy5UjM2YhRLM0_1608645150">#REF!</definedName>
    <definedName name="ENGAGE_TBxqReR2X8VGHrErDhMN_1608645006">#REF!</definedName>
    <definedName name="ENGAGE_TDxgq9YIqZgTrphKFkLg_1579601644" localSheetId="1">#REF!</definedName>
    <definedName name="ENGAGE_TDxgq9YIqZgTrphKFkLg_1579601644">#REF!</definedName>
    <definedName name="ENGAGE_tEg57FeCMdN614hQ5VGh_1579601596" localSheetId="1">#REF!</definedName>
    <definedName name="ENGAGE_tEg57FeCMdN614hQ5VGh_1579601596">#REF!</definedName>
    <definedName name="ENGAGE_TeJ7IOF6Ah68hOOVwD9o_1608645011">#REF!</definedName>
    <definedName name="ENGAGE_TfJUCmbArQDZkt2KJgf6_1608645184">#REF!</definedName>
    <definedName name="ENGAGE_tfPT7Czg6ETfvylFOZmF_1579601653" localSheetId="1">#REF!</definedName>
    <definedName name="ENGAGE_tfPT7Czg6ETfvylFOZmF_1579601653">#REF!</definedName>
    <definedName name="ENGAGE_Tfq77MbuchjJBXQoo2sG_1607951784">#REF!</definedName>
    <definedName name="ENGAGE_TFSZuQw0d80oRtWlFyCC_1579601595" localSheetId="1">#REF!</definedName>
    <definedName name="ENGAGE_TFSZuQw0d80oRtWlFyCC_1579601595">#REF!</definedName>
    <definedName name="ENGAGE_tFWfTmbdsHvs3U7wKVAa_1607951767">#REF!</definedName>
    <definedName name="ENGAGE_TKfxC4oBw2hf9sOqt3vY_1579601725" localSheetId="1">#REF!</definedName>
    <definedName name="ENGAGE_TKfxC4oBw2hf9sOqt3vY_1579601725">#REF!</definedName>
    <definedName name="ENGAGE_tl53c7ajlQQImtlCxC5z_1608645145">#REF!</definedName>
    <definedName name="ENGAGE_TLjMNMHUfyr2WS1NfHVh_1579601618" localSheetId="1">#REF!</definedName>
    <definedName name="ENGAGE_TLjMNMHUfyr2WS1NfHVh_1579601618">#REF!</definedName>
    <definedName name="ENGAGE_TMbrcK3BCq42pQKfjjRP_1608644996">#REF!</definedName>
    <definedName name="ENGAGE_tNmWNJSPt67rXgc8buaO_1608645106">#REF!</definedName>
    <definedName name="ENGAGE_TNq0QMkMbWs6M71ej504_1607951596">#REF!</definedName>
    <definedName name="ENGAGE_toawOAuEwtVlVBilCEpg_1607951743">#REF!</definedName>
    <definedName name="ENGAGE_tOIDnz7CW4w6Gvu6Bwp5_1608645011">#REF!</definedName>
    <definedName name="ENGAGE_toSaMqhaBCFwh5GDvd9N_1608645177">#REF!</definedName>
    <definedName name="ENGAGE_Tpf3ConuZiGus56hSgJT_1579601725" localSheetId="1">#REF!</definedName>
    <definedName name="ENGAGE_Tpf3ConuZiGus56hSgJT_1579601725">#REF!</definedName>
    <definedName name="ENGAGE_TPJHhOJKdfhM7jIJqixw_1579601677" localSheetId="1">#REF!</definedName>
    <definedName name="ENGAGE_TPJHhOJKdfhM7jIJqixw_1579601677">#REF!</definedName>
    <definedName name="ENGAGE_tqCb5Ime0KKR68OHWS2z_1608645106">#REF!</definedName>
    <definedName name="ENGAGE_tQG9jismIH7buI1C9NJD_1608645004">#REF!</definedName>
    <definedName name="ENGAGE_tqSkjI5vI3cjSrlV7HNL_1607951755">#REF!</definedName>
    <definedName name="ENGAGE_Tryjwy7MmRu7DQJxwSmz_1608645018">#REF!</definedName>
    <definedName name="ENGAGE_tsapQjLnxNx9YWc0EcDb_1607951717">#REF!</definedName>
    <definedName name="ENGAGE_tSm7xTNxqvo5uUG3TQ2U_1607951660">#REF!</definedName>
    <definedName name="ENGAGE_ttjEi1SM9DYGbv0jmSt9_1607951716">#REF!</definedName>
    <definedName name="ENGAGE_tVmmJVD9VjeqYASKUiqB_1607951787">#REF!</definedName>
    <definedName name="ENGAGE_tWXSaW6vZfkfpq5KkJOH_1608645175">#REF!</definedName>
    <definedName name="ENGAGE_TYr3oTpliffD1NIij7yR_1607951701">#REF!</definedName>
    <definedName name="ENGAGE_tz7oZbF40fs8R18LBgZ1_1608645122">#REF!</definedName>
    <definedName name="ENGAGE_TzHgyjD4HWcOSm8o1kcy_1579601692" localSheetId="1">#REF!</definedName>
    <definedName name="ENGAGE_TzHgyjD4HWcOSm8o1kcy_1579601692">#REF!</definedName>
    <definedName name="ENGAGE_tZKswuPdpIJBTsdclnvt_1607951726">#REF!</definedName>
    <definedName name="ENGAGE_tzl8moj5FvAgVPa5Vu7e_1579601726" localSheetId="1">#REF!</definedName>
    <definedName name="ENGAGE_tzl8moj5FvAgVPa5Vu7e_1579601726">#REF!</definedName>
    <definedName name="ENGAGE_tzpdiDjmsH8nT75mzY0q_1607951619">#REF!</definedName>
    <definedName name="ENGAGE_U0j0gZqQbm6mykTbMk2T_1579601603" localSheetId="1">#REF!</definedName>
    <definedName name="ENGAGE_U0j0gZqQbm6mykTbMk2T_1579601603">#REF!</definedName>
    <definedName name="ENGAGE_u0u7OsmPwpWo81xVz77V_1607951715">#REF!</definedName>
    <definedName name="ENGAGE_U0xF5arNtH3UtfkveCBD_1608645023">#REF!</definedName>
    <definedName name="ENGAGE_u2wHwTPSXshRc8IgNJAn_1607951684">#REF!</definedName>
    <definedName name="ENGAGE_U3XThjYLWMLSObs3tZ9b_1607951600">#REF!</definedName>
    <definedName name="ENGAGE_U5EYgnQxac5Jd9k0nRdR_1607951601">#REF!</definedName>
    <definedName name="ENGAGE_U65dsB8JF4TT4MDiKn4e_1608645168">#REF!</definedName>
    <definedName name="ENGAGE_uAVHTP2zUZGtM1QKymXh_1608645156">#REF!</definedName>
    <definedName name="ENGAGE_UawJDcupDTvbVADoqCTs_1608645096">#REF!</definedName>
    <definedName name="ENGAGE_UBj4yd37Owo4cSu9KIqX_1579601654" localSheetId="1">#REF!</definedName>
    <definedName name="ENGAGE_UBj4yd37Owo4cSu9KIqX_1579601654">#REF!</definedName>
    <definedName name="ENGAGE_udwjDRTZ6b1Vl8Uuir0d_1607951645">#REF!</definedName>
    <definedName name="ENGAGE_ufgCoLMwxTKxiwsn3u0b_1607951764">#REF!</definedName>
    <definedName name="ENGAGE_UFox57rGM1w1bfxrUSh6_1607951732">#REF!</definedName>
    <definedName name="ENGAGE_UghWu92FjoYJVBiDhACe_1608645114">#REF!</definedName>
    <definedName name="ENGAGE_ugR57ROe4sAvY68YpORI_1608644970">#REF!</definedName>
    <definedName name="ENGAGE_uHoyj3Tm6OVwYNTBWT5C_1579601657" localSheetId="1">#REF!</definedName>
    <definedName name="ENGAGE_uHoyj3Tm6OVwYNTBWT5C_1579601657">#REF!</definedName>
    <definedName name="ENGAGE_uHw9PwtQ1BzvyC14oBNr_1608645173">#REF!</definedName>
    <definedName name="ENGAGE_Uk9gU9yxRDUVh1WkFhc1_1608645086">#REF!</definedName>
    <definedName name="ENGAGE_UKawZzBllEroHMg3qkaw_1608644971">#REF!</definedName>
    <definedName name="ENGAGE_ul9byo2SVCz319S2sGAM_1579601666" localSheetId="1">#REF!</definedName>
    <definedName name="ENGAGE_ul9byo2SVCz319S2sGAM_1579601666">#REF!</definedName>
    <definedName name="ENGAGE_ulDuzVUX78ls5bhBRALW_1608645131">#REF!</definedName>
    <definedName name="ENGAGE_uLPh80Z4UkMOlxYyq1fs_1607951590">#REF!</definedName>
    <definedName name="ENGAGE_UMmlZN8Lpy2EWQKQNbcb_1579601743" localSheetId="1">#REF!</definedName>
    <definedName name="ENGAGE_UMmlZN8Lpy2EWQKQNbcb_1579601743">#REF!</definedName>
    <definedName name="ENGAGE_uo43yYf0BlyXIG5ZjtKh_1579601738" localSheetId="1">#REF!</definedName>
    <definedName name="ENGAGE_uo43yYf0BlyXIG5ZjtKh_1579601738">#REF!</definedName>
    <definedName name="ENGAGE_UPBmlXNiCkyU1Gf3qLtN_1608644988">#REF!</definedName>
    <definedName name="ENGAGE_UpHWLsI0mhyxdvcjeufa_1579601713" localSheetId="1">#REF!</definedName>
    <definedName name="ENGAGE_UpHWLsI0mhyxdvcjeufa_1579601713">#REF!</definedName>
    <definedName name="ENGAGE_uPxBlBQMenU5oJxZmEKY_1579601636" localSheetId="1">#REF!</definedName>
    <definedName name="ENGAGE_uPxBlBQMenU5oJxZmEKY_1579601636">#REF!</definedName>
    <definedName name="ENGAGE_UPzmx8KOfLhoWDWk125W_1607951669">#REF!</definedName>
    <definedName name="ENGAGE_UPzXsUjuyqOfNBFKWvOO_1607951758">#REF!</definedName>
    <definedName name="ENGAGE_uQ10Fp1U0UBG8wFY2ycr_1607951623">#REF!</definedName>
    <definedName name="ENGAGE_uQ3WU5Y7Zj9FEaNK115t_1579601673" localSheetId="1">#REF!</definedName>
    <definedName name="ENGAGE_uQ3WU5Y7Zj9FEaNK115t_1579601673">#REF!</definedName>
    <definedName name="ENGAGE_uqkY8mO9lmKSbm9qzCZd_1579601722" localSheetId="1">#REF!</definedName>
    <definedName name="ENGAGE_uqkY8mO9lmKSbm9qzCZd_1579601722">#REF!</definedName>
    <definedName name="ENGAGE_urBr18OHJllGpC5pAqEC_1608645128">#REF!</definedName>
    <definedName name="ENGAGE_URc63Xr7PjTzPeOCwooR_1608645031">#REF!</definedName>
    <definedName name="ENGAGE_Us7O5upgninZWdbGsIHf_1579601612" localSheetId="1">#REF!</definedName>
    <definedName name="ENGAGE_Us7O5upgninZWdbGsIHf_1579601612">#REF!</definedName>
    <definedName name="ENGAGE_Usf45rlZmpHl2YkMbmfE_1579601655" localSheetId="1">#REF!</definedName>
    <definedName name="ENGAGE_Usf45rlZmpHl2YkMbmfE_1579601655">#REF!</definedName>
    <definedName name="ENGAGE_uuDqY3VR6oBNQqtNc2iN_1607951628">#REF!</definedName>
    <definedName name="ENGAGE_uutXdxelVk7lE7H6s8XT_1608645010">#REF!</definedName>
    <definedName name="ENGAGE_uWKgguuivOuzWOX9gUgk_1579601594" localSheetId="1">#REF!</definedName>
    <definedName name="ENGAGE_uWKgguuivOuzWOX9gUgk_1579601594">#REF!</definedName>
    <definedName name="ENGAGE_uxUii7MnPcTrFLqg03S6_1579601627" localSheetId="1">#REF!</definedName>
    <definedName name="ENGAGE_uxUii7MnPcTrFLqg03S6_1579601627">#REF!</definedName>
    <definedName name="ENGAGE_UyaYGoeXB4f312svq3sj_1579601605" localSheetId="1">#REF!</definedName>
    <definedName name="ENGAGE_UyaYGoeXB4f312svq3sj_1579601605">#REF!</definedName>
    <definedName name="ENGAGE_uyM6afAX77kjB275uj6u_1608644989">#REF!</definedName>
    <definedName name="ENGAGE_uyufJBKcLWoSmmYi4L4l_1608645108">#REF!</definedName>
    <definedName name="ENGAGE_UZbGJQFpBv57s1G2wMCn_1579601715" localSheetId="1">#REF!</definedName>
    <definedName name="ENGAGE_UZbGJQFpBv57s1G2wMCn_1579601715">#REF!</definedName>
    <definedName name="ENGAGE_uzcNsC7PYLGL6DNGXeV9_1579601594" localSheetId="1">#REF!</definedName>
    <definedName name="ENGAGE_uzcNsC7PYLGL6DNGXeV9_1579601594">#REF!</definedName>
    <definedName name="ENGAGE_uzEQGmEPnUDZIjH2oP0W_1579601679" localSheetId="1">#REF!</definedName>
    <definedName name="ENGAGE_uzEQGmEPnUDZIjH2oP0W_1579601679">#REF!</definedName>
    <definedName name="ENGAGE_V0HfNw4x3axZmXtDVQfb_1607951710">#REF!</definedName>
    <definedName name="ENGAGE_v3aqtjVYx1oCGggLiHb8_1579601654" localSheetId="1">#REF!</definedName>
    <definedName name="ENGAGE_v3aqtjVYx1oCGggLiHb8_1579601654">#REF!</definedName>
    <definedName name="ENGAGE_V3Zj0vIZBrjrjdSewKhT_1608645130">#REF!</definedName>
    <definedName name="ENGAGE_v53ZMeuNCiQqaICtS3Ax_1608645037">#REF!</definedName>
    <definedName name="ENGAGE_v8jkPGP2k62ufnTLWVAP_1607951604">#REF!</definedName>
    <definedName name="ENGAGE_va6jii8In03BYmVzGCd9_1608644969">#REF!</definedName>
    <definedName name="ENGAGE_VaMwidGzjiulW59L4lHc_1607951667">#REF!</definedName>
    <definedName name="ENGAGE_VARvJZddeatikjMev05L_1607951664">#REF!</definedName>
    <definedName name="ENGAGE_VbVe1V04M9cshHw76fRj_1608644968">#REF!</definedName>
    <definedName name="ENGAGE_vBx9deHmlSUhRbMsN5gI_1607951720">#REF!</definedName>
    <definedName name="ENGAGE_VDf0XESNV7UIekYxdz2n_1608644967">#REF!</definedName>
    <definedName name="ENGAGE_vdheTkPypoE8VY5uFv9Q_1579601688" localSheetId="1">#REF!</definedName>
    <definedName name="ENGAGE_vdheTkPypoE8VY5uFv9Q_1579601688">#REF!</definedName>
    <definedName name="ENGAGE_vdIE4pBNZjMEYlNZlreR_1608645168">#REF!</definedName>
    <definedName name="ENGAGE_VE1NYvShwAjTT73VWNrj_1608644967">#REF!</definedName>
    <definedName name="ENGAGE_vFpepGGdFphiWMplKhrt_1608645079">#REF!</definedName>
    <definedName name="ENGAGE_vFpWSZ6AQ0i8DQYq6x4S_1607951745">#REF!</definedName>
    <definedName name="ENGAGE_VGMBiYvY6UE2fny34XKU_1608645073">#REF!</definedName>
    <definedName name="ENGAGE_VgvuISsZS1JH5Csem115_1607951727">#REF!</definedName>
    <definedName name="ENGAGE_Vh1VjE3tAda9efXMBmOb_1579601601" localSheetId="1">#REF!</definedName>
    <definedName name="ENGAGE_Vh1VjE3tAda9efXMBmOb_1579601601">#REF!</definedName>
    <definedName name="ENGAGE_vhLougmEXTltjtNXFVfi_1607951784">#REF!</definedName>
    <definedName name="ENGAGE_vjdy1hlnbPDIg13ub57h_1579601648" localSheetId="1">#REF!</definedName>
    <definedName name="ENGAGE_vjdy1hlnbPDIg13ub57h_1579601648">#REF!</definedName>
    <definedName name="ENGAGE_vL9h5sniMf9HNaTv483F_1579601595" localSheetId="1">#REF!</definedName>
    <definedName name="ENGAGE_vL9h5sniMf9HNaTv483F_1579601595">#REF!</definedName>
    <definedName name="ENGAGE_VlrVgm4o1lHP2VIJ2UNq_1607951723">#REF!</definedName>
    <definedName name="ENGAGE_VMvtzCjUt11VXi6IDxFt_1607951810">#REF!</definedName>
    <definedName name="ENGAGE_vNdQNh1YZhOa5bWAfoD4_1607951645">#REF!</definedName>
    <definedName name="ENGAGE_vNvBXSqlMhkMTBLPQD0J_1608645025">#REF!</definedName>
    <definedName name="ENGAGE_Vo9koEeBc24lVrqmg2eY_1608645039">#REF!</definedName>
    <definedName name="ENGAGE_vovdqxvfEMnXcMgldBJa_1608645123">#REF!</definedName>
    <definedName name="ENGAGE_vp7VHs5YbKMNVEZLg3mF_1579601691" localSheetId="1">#REF!</definedName>
    <definedName name="ENGAGE_vp7VHs5YbKMNVEZLg3mF_1579601691">#REF!</definedName>
    <definedName name="ENGAGE_VQ7hm3Mu8ZfXoauLmXIE_1607951756">#REF!</definedName>
    <definedName name="ENGAGE_VQKag10pwOi5KdprGLRS_1607951804">#REF!</definedName>
    <definedName name="ENGAGE_VqYiFBLZiBAshOA7Owiw_1608645099">#REF!</definedName>
    <definedName name="ENGAGE_VrudNQkntMEjr3AUZ2jj_1608645113">#REF!</definedName>
    <definedName name="ENGAGE_vsJ1tkqoDhuZzMWQoAYy_1607951750">#REF!</definedName>
    <definedName name="ENGAGE_vSjJcKUu6HMQYThzZUqK_1607951682">#REF!</definedName>
    <definedName name="ENGAGE_VSVwyCVenOgCl7MU4Sf7_1607951604">#REF!</definedName>
    <definedName name="ENGAGE_VtNfAzyHPhWBQMviRepk_1607951773">#REF!</definedName>
    <definedName name="ENGAGE_VUJu3EuvNHv6h93SYu7n_1608645117">#REF!</definedName>
    <definedName name="ENGAGE_vxhS9fQOATbVilUE4R8Q_1607951758">#REF!</definedName>
    <definedName name="ENGAGE_VYRkq9FR0ae4ZfjZwtqz_1607951770">#REF!</definedName>
    <definedName name="ENGAGE_vZ8BTfveNHGBrchOUk35_1607951658">#REF!</definedName>
    <definedName name="ENGAGE_vzj8rGLBr2nOoXfyij3D_1608645135">#REF!</definedName>
    <definedName name="ENGAGE_W27YRCk255nffpI1gw8M_1579601736" localSheetId="1">#REF!</definedName>
    <definedName name="ENGAGE_W27YRCk255nffpI1gw8M_1579601736">#REF!</definedName>
    <definedName name="ENGAGE_w2ZBOlSYHjqOZnEwsRDS_1579601618" localSheetId="1">#REF!</definedName>
    <definedName name="ENGAGE_w2ZBOlSYHjqOZnEwsRDS_1579601618">#REF!</definedName>
    <definedName name="ENGAGE_W42rMpTZSfbNIWmOrCHC_1579601677" localSheetId="1">#REF!</definedName>
    <definedName name="ENGAGE_W42rMpTZSfbNIWmOrCHC_1579601677">#REF!</definedName>
    <definedName name="ENGAGE_w4NtKsU9SULeJcDYPftN_1579601743" localSheetId="1">#REF!</definedName>
    <definedName name="ENGAGE_w4NtKsU9SULeJcDYPftN_1579601743">#REF!</definedName>
    <definedName name="ENGAGE_w4r1lczBETWajUQMIJxx_1608644983">#REF!</definedName>
    <definedName name="ENGAGE_W6030dkqvado3Kwz0Ume_1607951659">#REF!</definedName>
    <definedName name="ENGAGE_w6Oj05KmOn93NrBP9Uvo_1579601657" localSheetId="1">#REF!</definedName>
    <definedName name="ENGAGE_w6Oj05KmOn93NrBP9Uvo_1579601657">#REF!</definedName>
    <definedName name="ENGAGE_W74ty4XXHLE44S9D7MZU_1579601653" localSheetId="1">#REF!</definedName>
    <definedName name="ENGAGE_W74ty4XXHLE44S9D7MZU_1579601653">#REF!</definedName>
    <definedName name="ENGAGE_w8PUsoLwyjHEu5SQeGMp_1579601705" localSheetId="1">#REF!</definedName>
    <definedName name="ENGAGE_w8PUsoLwyjHEu5SQeGMp_1579601705">#REF!</definedName>
    <definedName name="ENGAGE_W8pYgXlArR4tAB20t5eZ_1608645056">#REF!</definedName>
    <definedName name="ENGAGE_WadkAmoZzglIhPI2YaEe_1607951762">#REF!</definedName>
    <definedName name="ENGAGE_WAvCa7lU5csoS7RKfpcZ_1607951698">#REF!</definedName>
    <definedName name="ENGAGE_WBZt9IpXglEF8R1i8Efd_1607951761">#REF!</definedName>
    <definedName name="ENGAGE_wDeXpRguz1Zm3Xzd7xW4_1607951593">#REF!</definedName>
    <definedName name="ENGAGE_We7qnOl47yuguWAijwp7_1579601634" localSheetId="1">#REF!</definedName>
    <definedName name="ENGAGE_We7qnOl47yuguWAijwp7_1579601634">#REF!</definedName>
    <definedName name="ENGAGE_WElfPMuyapFZ0U2TdO2a_1608645028">#REF!</definedName>
    <definedName name="ENGAGE_wF1TwXq5NrSnek41OAwY_1579601681" localSheetId="1">#REF!</definedName>
    <definedName name="ENGAGE_wF1TwXq5NrSnek41OAwY_1579601681">#REF!</definedName>
    <definedName name="ENGAGE_WfdtcyQm2jufAZBLTkPV_1607951706">#REF!</definedName>
    <definedName name="ENGAGE_WGChRjw0JULN4WaZ1ujG_1607951614">#REF!</definedName>
    <definedName name="ENGAGE_wGUIm4POYcY13h1q8Md0_1607951793">#REF!</definedName>
    <definedName name="ENGAGE_Whli14PxYwcZfSmvbLLA_1607951657">#REF!</definedName>
    <definedName name="ENGAGE_WhY1utORyJg7ws9ZbFGi_1608645093">#REF!</definedName>
    <definedName name="ENGAGE_Wi2zR7uiWJRCdOMEsr8t_1608645065">#REF!</definedName>
    <definedName name="ENGAGE_WiuWDpN3DRCwqfd7vgsI_1608644996">#REF!</definedName>
    <definedName name="ENGAGE_wJRbyzqjK8dh9gg2UYzr_1608645144">#REF!</definedName>
    <definedName name="ENGAGE_WLfFc9Z5Yxclc6GvpAr5_1579601681" localSheetId="1">#REF!</definedName>
    <definedName name="ENGAGE_WLfFc9Z5Yxclc6GvpAr5_1579601681">#REF!</definedName>
    <definedName name="ENGAGE_wNbOTpPL3QSVjDCsVlzN_1579601627" localSheetId="1">#REF!</definedName>
    <definedName name="ENGAGE_wNbOTpPL3QSVjDCsVlzN_1579601627">#REF!</definedName>
    <definedName name="ENGAGE_WNiMcRFwti7JWtTpehqb_1607951688">#REF!</definedName>
    <definedName name="ENGAGE_wsYVvGN2iWkQfT2NlWZb_1579601714" localSheetId="1">#REF!</definedName>
    <definedName name="ENGAGE_wsYVvGN2iWkQfT2NlWZb_1579601714">#REF!</definedName>
    <definedName name="ENGAGE_WT02AXt0EDTtfC9h271n_1579601608" localSheetId="1">#REF!</definedName>
    <definedName name="ENGAGE_WT02AXt0EDTtfC9h271n_1579601608">#REF!</definedName>
    <definedName name="ENGAGE_wuKrFf5S7LP0DMtfwK92_1607951712">#REF!</definedName>
    <definedName name="ENGAGE_wUo1SDxGDqv1WyMK0b3t_1607951793">#REF!</definedName>
    <definedName name="ENGAGE_wUyjSzVjyJJ9dW09vaMw_1608644998">#REF!</definedName>
    <definedName name="ENGAGE_wWs2xhmgQMylUG1Xhdzi_1607951620">#REF!</definedName>
    <definedName name="ENGAGE_wxlm9O0qjXHoMOQUzC5w_1579601695" localSheetId="1">#REF!</definedName>
    <definedName name="ENGAGE_wxlm9O0qjXHoMOQUzC5w_1579601695">#REF!</definedName>
    <definedName name="ENGAGE_X0WudHjYCXeWms4ZwfLr_1579601669" localSheetId="1">#REF!</definedName>
    <definedName name="ENGAGE_X0WudHjYCXeWms4ZwfLr_1579601669">#REF!</definedName>
    <definedName name="ENGAGE_X1F7Qblw9EdVvGd1Ogk3_1607951718">#REF!</definedName>
    <definedName name="ENGAGE_x1jfnooFcptFqS4SVkQA_1608645036">#REF!</definedName>
    <definedName name="ENGAGE_X3rwgzUdTPKfgpGF3dVa_1608645047">#REF!</definedName>
    <definedName name="ENGAGE_X5X9W7u4gXGUcV9N5ZAO_1607951615">#REF!</definedName>
    <definedName name="ENGAGE_X6LJbBDlz4UQKIKutD8V_1607951773">#REF!</definedName>
    <definedName name="ENGAGE_x7RqYUKp1ADJQJoT9fcW_1608645079">#REF!</definedName>
    <definedName name="ENGAGE_X8IH55AYW5gDtQILcGkj_1608645041">#REF!</definedName>
    <definedName name="ENGAGE_x9HqthBBytrlO0DbRo4d_1607951611">#REF!</definedName>
    <definedName name="ENGAGE_XAYTvLvywo7OeJWZLuBy_1607951689">#REF!</definedName>
    <definedName name="ENGAGE_XBbod8ewuic3j6VG22gO_1608645122">#REF!</definedName>
    <definedName name="ENGAGE_XBjUifaylhGvUIN9V7L9_1579601617" localSheetId="1">#REF!</definedName>
    <definedName name="ENGAGE_XBjUifaylhGvUIN9V7L9_1579601617">#REF!</definedName>
    <definedName name="ENGAGE_XCwXyN4yXc5uNVRMVlZo_1608645054">#REF!</definedName>
    <definedName name="ENGAGE_xcXKSMrObxnUN8wUTK0C_1579601690" localSheetId="1">#REF!</definedName>
    <definedName name="ENGAGE_xcXKSMrObxnUN8wUTK0C_1579601690">#REF!</definedName>
    <definedName name="ENGAGE_xdcxsElrdhwO7s8tJZA7_1579601597" localSheetId="1">#REF!</definedName>
    <definedName name="ENGAGE_xdcxsElrdhwO7s8tJZA7_1579601597">#REF!</definedName>
    <definedName name="ENGAGE_xdCYLt02ISOBygIBhJkb_1608645144">#REF!</definedName>
    <definedName name="ENGAGE_Xdhm9l2VtDB5WujbViUh_1608645116">#REF!</definedName>
    <definedName name="ENGAGE_XedaJCGMmAZHOWu7Kxhr_1579601607" localSheetId="1">#REF!</definedName>
    <definedName name="ENGAGE_XedaJCGMmAZHOWu7Kxhr_1579601607">#REF!</definedName>
    <definedName name="ENGAGE_XFNJVKDU24lwDua1YR9z_1607951670">#REF!</definedName>
    <definedName name="ENGAGE_xGkOADSxoGSwP46f4UWz_1608644981">#REF!</definedName>
    <definedName name="ENGAGE_XHAZGmlcNTdF9rCwEqd6_1607951777">#REF!</definedName>
    <definedName name="ENGAGE_XhbIsTzKqDdGEeuW2zZv_1607951712">#REF!</definedName>
    <definedName name="ENGAGE_XhJaItvABod546VumhMM_1579601700" localSheetId="1">#REF!</definedName>
    <definedName name="ENGAGE_XhJaItvABod546VumhMM_1579601700">#REF!</definedName>
    <definedName name="ENGAGE_xi6I7ZCiBQVHSK8ljsrx_1607951694">#REF!</definedName>
    <definedName name="ENGAGE_XiU6mNwbczBIMLT9j7VL_1607951732">#REF!</definedName>
    <definedName name="ENGAGE_xjlSn4Y9rMSbnqMEr6kA_1607951646">#REF!</definedName>
    <definedName name="ENGAGE_XKUdEGxNSsFGQSrTxETm_1607951749">#REF!</definedName>
    <definedName name="ENGAGE_xltND1BnmE5XPEfJ4aWS_1607951680">#REF!</definedName>
    <definedName name="ENGAGE_XMZyV6Amp8T3gRrTnoVy_1579601708" localSheetId="1">#REF!</definedName>
    <definedName name="ENGAGE_XMZyV6Amp8T3gRrTnoVy_1579601708">#REF!</definedName>
    <definedName name="ENGAGE_XNHp1jdyUdAqqKsKt8j4_1607951593">#REF!</definedName>
    <definedName name="ENGAGE_XOCdte0MZHZhIoc20BcS_1608645006">#REF!</definedName>
    <definedName name="ENGAGE_xOXbTTdjG0WqitehoSEz_1579601624" localSheetId="1">#REF!</definedName>
    <definedName name="ENGAGE_xOXbTTdjG0WqitehoSEz_1579601624">#REF!</definedName>
    <definedName name="ENGAGE_xPjwSirUn8yEB9gvPvoF_1608645041">#REF!</definedName>
    <definedName name="ENGAGE_XPLNA0zycY772O0lNwq9_1607951689">#REF!</definedName>
    <definedName name="ENGAGE_xPQUoJ72dALpz2dJKKkU_1608645114">#REF!</definedName>
    <definedName name="ENGAGE_Xpt7tRP2CDTG4jFePOpy_1579601714" localSheetId="1">#REF!</definedName>
    <definedName name="ENGAGE_Xpt7tRP2CDTG4jFePOpy_1579601714">#REF!</definedName>
    <definedName name="ENGAGE_xQM4O68qyfIm1vS7mCkc_1579601677" localSheetId="1">#REF!</definedName>
    <definedName name="ENGAGE_xQM4O68qyfIm1vS7mCkc_1579601677">#REF!</definedName>
    <definedName name="ENGAGE_xSIHI7G14QTTAKX9bksQ_1579601702" localSheetId="1">#REF!</definedName>
    <definedName name="ENGAGE_xSIHI7G14QTTAKX9bksQ_1579601702">#REF!</definedName>
    <definedName name="ENGAGE_xwcUbfrwQZONbAI1lbd3_1608645169">#REF!</definedName>
    <definedName name="ENGAGE_XXUopcLOSsQRWvsETfSi_1579601612" localSheetId="1">#REF!</definedName>
    <definedName name="ENGAGE_XXUopcLOSsQRWvsETfSi_1579601612">#REF!</definedName>
    <definedName name="ENGAGE_xyMz97bUpOdEnScKAPyG_1608645150">#REF!</definedName>
    <definedName name="ENGAGE_XZU6gY4Nh9N4WHwqS8QJ_1608644968">#REF!</definedName>
    <definedName name="ENGAGE_Y5ncWQF5cEJNQ9aNz4IL_1607951805">#REF!</definedName>
    <definedName name="ENGAGE_Y66fiDk5NgeGUuom3BIN_1607951795">#REF!</definedName>
    <definedName name="ENGAGE_Y6hBDNlpvdkmaGNR1OQt_1608645065">#REF!</definedName>
    <definedName name="ENGAGE_YA6LO629jKBMyDWZEPJm_1579601731" localSheetId="1">#REF!</definedName>
    <definedName name="ENGAGE_YA6LO629jKBMyDWZEPJm_1579601731">#REF!</definedName>
    <definedName name="ENGAGE_YaUDjx4ACv0WwjHgnqfT_1608645168">#REF!</definedName>
    <definedName name="ENGAGE_yBBA8Mz3o1qVNCLRHejR_1608645018">#REF!</definedName>
    <definedName name="ENGAGE_YCooI2x6mC3oXEcdsTQc_1608645079">#REF!</definedName>
    <definedName name="ENGAGE_YD3e8AOi4apm93hgVYBT_1607951668">#REF!</definedName>
    <definedName name="ENGAGE_yd7CN7d705nT09He6pYn_1579601722" localSheetId="1">#REF!</definedName>
    <definedName name="ENGAGE_yd7CN7d705nT09He6pYn_1579601722">#REF!</definedName>
    <definedName name="ENGAGE_YdCkGu670bcOqE0ys0Fh_1608645089">#REF!</definedName>
    <definedName name="ENGAGE_YdPyZohlFbGXKhEwFvL3_1607951642">#REF!</definedName>
    <definedName name="ENGAGE_yDQuZNUwbt4jX8utQ7Ph_1579601609" localSheetId="1">#REF!</definedName>
    <definedName name="ENGAGE_yDQuZNUwbt4jX8utQ7Ph_1579601609">#REF!</definedName>
    <definedName name="ENGAGE_yFD8MOqY3vuCmpy7bJFR_1608645095">#REF!</definedName>
    <definedName name="ENGAGE_yH3eFaAhfkrLLteMyxpd_1608644988">#REF!</definedName>
    <definedName name="ENGAGE_YiCeQhX39WSpZph8bXfk_1608644991">#REF!</definedName>
    <definedName name="ENGAGE_YirXDle5oPDR1r6mhPlJ_1608645149">#REF!</definedName>
    <definedName name="ENGAGE_YIUpLcwqDOz5ZVP9PLI2_1579601679" localSheetId="1">#REF!</definedName>
    <definedName name="ENGAGE_YIUpLcwqDOz5ZVP9PLI2_1579601679">#REF!</definedName>
    <definedName name="ENGAGE_YJ2Z6i3CXXAbD3Ba12f4_1579601641" localSheetId="1">#REF!</definedName>
    <definedName name="ENGAGE_YJ2Z6i3CXXAbD3Ba12f4_1579601641">#REF!</definedName>
    <definedName name="ENGAGE_YK4SUq3BOM9o18EYeS2a_1579601707" localSheetId="1">#REF!</definedName>
    <definedName name="ENGAGE_YK4SUq3BOM9o18EYeS2a_1579601707">#REF!</definedName>
    <definedName name="ENGAGE_yk56DgnDPWisDUccsQmk_1608645155">#REF!</definedName>
    <definedName name="ENGAGE_YL87cN19vpzynWxF4lEC_1608645136">#REF!</definedName>
    <definedName name="ENGAGE_YMoVirPAX40znaoeYwom_1579601678" localSheetId="1">#REF!</definedName>
    <definedName name="ENGAGE_YMoVirPAX40znaoeYwom_1579601678">#REF!</definedName>
    <definedName name="ENGAGE_ymR4PCYVdFx5Wmj5hlcH_1607951726">#REF!</definedName>
    <definedName name="ENGAGE_YMyTBmecScxn9M6HCqsC_1579601640" localSheetId="1">#REF!</definedName>
    <definedName name="ENGAGE_YMyTBmecScxn9M6HCqsC_1579601640">#REF!</definedName>
    <definedName name="ENGAGE_YmzECEL80ke9EhVCRLrt_1607951670">#REF!</definedName>
    <definedName name="ENGAGE_Yn778pO6uKrvccCaFukh_1579601637" localSheetId="1">#REF!</definedName>
    <definedName name="ENGAGE_Yn778pO6uKrvccCaFukh_1579601637">#REF!</definedName>
    <definedName name="ENGAGE_YnN6XXgH95iwkkz1Nom3_1608645048">#REF!</definedName>
    <definedName name="ENGAGE_yoz0YeBE4REobjx0qNrB_1579601713" localSheetId="1">#REF!</definedName>
    <definedName name="ENGAGE_yoz0YeBE4REobjx0qNrB_1579601713">#REF!</definedName>
    <definedName name="ENGAGE_yp4CON9snCjjxy64ZGff_1579601608" localSheetId="1">#REF!</definedName>
    <definedName name="ENGAGE_yp4CON9snCjjxy64ZGff_1579601608">#REF!</definedName>
    <definedName name="ENGAGE_yq1QCcOhbQ4Sppz5Bgt0_1579601632" localSheetId="1">#REF!</definedName>
    <definedName name="ENGAGE_yq1QCcOhbQ4Sppz5Bgt0_1579601632">#REF!</definedName>
    <definedName name="ENGAGE_yQPNHx0tqKv52jaepj5D_1608645109">#REF!</definedName>
    <definedName name="ENGAGE_yqTSA1Ja5LSCVJyy6XQx_1579601713" localSheetId="1">#REF!</definedName>
    <definedName name="ENGAGE_yqTSA1Ja5LSCVJyy6XQx_1579601713">#REF!</definedName>
    <definedName name="ENGAGE_YqZFUnt1vc5bxx8W6PNJ_1579601617" localSheetId="1">#REF!</definedName>
    <definedName name="ENGAGE_YqZFUnt1vc5bxx8W6PNJ_1579601617">#REF!</definedName>
    <definedName name="ENGAGE_Yt3yX9K7WK429spP2muv_1607951773">#REF!</definedName>
    <definedName name="ENGAGE_YtqGqYWagSDznj8oU9Vb_1607951600">#REF!</definedName>
    <definedName name="ENGAGE_YtRl1NjEjB7KZO3sO4BO_1579601697" localSheetId="1">#REF!</definedName>
    <definedName name="ENGAGE_YtRl1NjEjB7KZO3sO4BO_1579601697">#REF!</definedName>
    <definedName name="ENGAGE_YuixNn8TNt9kxpMZnKwY_1608645040">#REF!</definedName>
    <definedName name="ENGAGE_YUVaZK0Y7vxTykbPX4zG_1608645061">#REF!</definedName>
    <definedName name="ENGAGE_yux4oct3xMd6emrA7pQk_1579601664" localSheetId="1">#REF!</definedName>
    <definedName name="ENGAGE_yux4oct3xMd6emrA7pQk_1579601664">#REF!</definedName>
    <definedName name="ENGAGE_yV3fLPYLGDPVDAbTsuVt_1607951614">#REF!</definedName>
    <definedName name="ENGAGE_YvIuzU4PoowSQAUP6QWS_1579601652" localSheetId="1">#REF!</definedName>
    <definedName name="ENGAGE_YvIuzU4PoowSQAUP6QWS_1579601652">#REF!</definedName>
    <definedName name="ENGAGE_yXTYbirO7QTbbZif7zXn_1607951751">#REF!</definedName>
    <definedName name="ENGAGE_yZRUDCwEnvdSkk5F1IH1_1607951684">#REF!</definedName>
    <definedName name="ENGAGE_Z0k3h44YdHne3mWUiXDm_1579601684" localSheetId="1">#REF!</definedName>
    <definedName name="ENGAGE_Z0k3h44YdHne3mWUiXDm_1579601684">#REF!</definedName>
    <definedName name="ENGAGE_Z2aHu2OvBKXjVI1I5RzS_1608644972">#REF!</definedName>
    <definedName name="ENGAGE_z3RTHSD3AF0vR5OU99Fg_1607951633">#REF!</definedName>
    <definedName name="ENGAGE_z4KjvPSRLteW6vfZddhb_1608645056">#REF!</definedName>
    <definedName name="ENGAGE_z5YFUMtme0lEUmRzSEwo_1608645167">#REF!</definedName>
    <definedName name="ENGAGE_Z76NWDTEv7PC7fVoluHx_1607951730">#REF!</definedName>
    <definedName name="ENGAGE_z8LjRhkJvmU1FWDYvGig_1608645110">#REF!</definedName>
    <definedName name="ENGAGE_Z9PCMZ87WEIo84vJOlTy_1608645056">#REF!</definedName>
    <definedName name="ENGAGE_zAAUhvxZCYmmddURb5ne_1579601715" localSheetId="1">#REF!</definedName>
    <definedName name="ENGAGE_zAAUhvxZCYmmddURb5ne_1579601715">#REF!</definedName>
    <definedName name="ENGAGE_zaSGrboPh89cdPlKRspr_1579601607" localSheetId="1">#REF!</definedName>
    <definedName name="ENGAGE_zaSGrboPh89cdPlKRspr_1579601607">#REF!</definedName>
    <definedName name="ENGAGE_ZBwClfPdIJkW8dv7jd9q_1579601728" localSheetId="1">#REF!</definedName>
    <definedName name="ENGAGE_ZBwClfPdIJkW8dv7jd9q_1579601728">#REF!</definedName>
    <definedName name="ENGAGE_Zc94KNeymNlZmyJt49Sx_1579601707" localSheetId="1">#REF!</definedName>
    <definedName name="ENGAGE_Zc94KNeymNlZmyJt49Sx_1579601707">#REF!</definedName>
    <definedName name="ENGAGE_zCH4sUPhQ7q8mZNpDKWi_1579601699" localSheetId="1">#REF!</definedName>
    <definedName name="ENGAGE_zCH4sUPhQ7q8mZNpDKWi_1579601699">#REF!</definedName>
    <definedName name="ENGAGE_zCWTrKVgYoIhJo8YmFrO_1607951603">#REF!</definedName>
    <definedName name="ENGAGE_zdJkDxxTmkRrn02Cb1hH_1607951717">#REF!</definedName>
    <definedName name="ENGAGE_zduxdAuIxCbxM9slYDrM_1607951668">#REF!</definedName>
    <definedName name="ENGAGE_Zf6KN1uTsLbmCpEP70X9_1607951802">#REF!</definedName>
    <definedName name="ENGAGE_ZfQ805qNpcLc7syJOn6P_1608644972">#REF!</definedName>
    <definedName name="ENGAGE_ZgYb2P1sKABmbtFH852h_1579601738" localSheetId="1">#REF!</definedName>
    <definedName name="ENGAGE_ZgYb2P1sKABmbtFH852h_1579601738">#REF!</definedName>
    <definedName name="ENGAGE_zhKvuf4yZTQtkETQ1LOa_1608645040">#REF!</definedName>
    <definedName name="ENGAGE_zKayMjexUcLD6pJdgKRi_1607951710">#REF!</definedName>
    <definedName name="ENGAGE_zL0bkYZwVAauKjVqMcbn_1579601665" localSheetId="1">#REF!</definedName>
    <definedName name="ENGAGE_zL0bkYZwVAauKjVqMcbn_1579601665">#REF!</definedName>
    <definedName name="ENGAGE_zLOjhjQvUmOJyhodaP6D_1608644988">#REF!</definedName>
    <definedName name="ENGAGE_zLq1WRXq9KYErG8d2xaE_1608645114">#REF!</definedName>
    <definedName name="ENGAGE_znf4xtR6gs0fxf5wHs8Z_1608644987">#REF!</definedName>
    <definedName name="ENGAGE_ZngghgKvTseP3ucKZMHb_1579601728" localSheetId="1">#REF!</definedName>
    <definedName name="ENGAGE_ZngghgKvTseP3ucKZMHb_1579601728">#REF!</definedName>
    <definedName name="ENGAGE_zNz9wHlKfNa4hvjYIYge_1608645085">#REF!</definedName>
    <definedName name="ENGAGE_ZObIpzp5393pNMdxr14i_1607951659">#REF!</definedName>
    <definedName name="ENGAGE_zOgauO9FzM2RA4np3Aqv_1608645049">#REF!</definedName>
    <definedName name="ENGAGE_zQyNeRUsXetCplWQ5sJQ_1607951762">#REF!</definedName>
    <definedName name="ENGAGE_zrwavjEIMirC173mpJxy_1608645090">#REF!</definedName>
    <definedName name="ENGAGE_zslRPNBC7DzDo9VKuA4c_1607951645">#REF!</definedName>
    <definedName name="ENGAGE_Zt709ydbOfdNCYwzRR5a_1607951784">#REF!</definedName>
    <definedName name="ENGAGE_ZUdSJ1h88EFuQqz4delE_1607951801">#REF!</definedName>
    <definedName name="ENGAGE_Zvp0dSjhbzJWocYR4b1h_1579601640" localSheetId="1">#REF!</definedName>
    <definedName name="ENGAGE_Zvp0dSjhbzJWocYR4b1h_1579601640">#REF!</definedName>
    <definedName name="ENGAGE_Zw4nUm6RVuI1L28e8UCi_1579601648" localSheetId="1">#REF!</definedName>
    <definedName name="ENGAGE_Zw4nUm6RVuI1L28e8UCi_1579601648">#REF!</definedName>
    <definedName name="ENGAGE_ZWCbwPd067rdgTbs6vid_1608645114">#REF!</definedName>
    <definedName name="ENGAGE_ZxZX6uw2YXPLbojPtztH_1579601669" localSheetId="1">#REF!</definedName>
    <definedName name="ENGAGE_ZxZX6uw2YXPLbojPtztH_1579601669">#REF!</definedName>
    <definedName name="ENGAGE_zyEvo08GAjDeXjRHK7aH_1579601593" localSheetId="1">#REF!</definedName>
    <definedName name="ENGAGE_zyEvo08GAjDeXjRHK7aH_1579601593">#REF!</definedName>
    <definedName name="ENGAGE_ZYtIvHYvJmJJkKpRGTNI_1608644987">#REF!</definedName>
    <definedName name="OFFSET" localSheetId="1">#REF!</definedName>
    <definedName name="OFFSET">#REF!</definedName>
    <definedName name="PERIOD" localSheetId="1">#REF!</definedName>
    <definedName name="PERIO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1" l="1"/>
  <c r="A2" i="21"/>
  <c r="D446" i="29" l="1"/>
  <c r="D445" i="29"/>
  <c r="D444" i="29"/>
  <c r="D443" i="29"/>
  <c r="D442" i="29"/>
  <c r="D441" i="29"/>
  <c r="D440" i="29"/>
  <c r="D439" i="29"/>
  <c r="D438" i="29"/>
  <c r="D437" i="29"/>
  <c r="D436" i="29"/>
  <c r="D435" i="29"/>
  <c r="D434" i="29"/>
  <c r="D433" i="29"/>
  <c r="D432" i="29"/>
  <c r="D431" i="29"/>
  <c r="D430" i="29"/>
  <c r="D429" i="29"/>
  <c r="D428" i="29"/>
  <c r="D427" i="29"/>
  <c r="D426" i="29"/>
  <c r="D424" i="29"/>
  <c r="D423" i="29"/>
  <c r="D422" i="29"/>
  <c r="D421" i="29"/>
  <c r="D420" i="29"/>
  <c r="D419" i="29"/>
  <c r="D418" i="29"/>
  <c r="D417" i="29"/>
  <c r="D416" i="29"/>
  <c r="D415" i="29"/>
  <c r="D414" i="29"/>
  <c r="D413" i="29"/>
  <c r="D412" i="29"/>
  <c r="D411" i="29"/>
  <c r="D410" i="29"/>
  <c r="D409" i="29"/>
  <c r="D408" i="29"/>
  <c r="D407" i="29"/>
  <c r="D406" i="29"/>
  <c r="D405" i="29"/>
  <c r="D404" i="29"/>
  <c r="D400" i="29"/>
  <c r="D399" i="29"/>
  <c r="D398" i="29"/>
  <c r="D397" i="29"/>
  <c r="D396" i="29"/>
  <c r="D395" i="29"/>
  <c r="D394" i="29"/>
  <c r="D393" i="29"/>
  <c r="D392" i="29"/>
  <c r="D391" i="29"/>
  <c r="D390" i="29"/>
  <c r="D389" i="29"/>
  <c r="D388" i="29"/>
  <c r="D387" i="29"/>
  <c r="D386" i="29"/>
  <c r="D385" i="29"/>
  <c r="D384" i="29"/>
  <c r="D383" i="29"/>
  <c r="D382" i="29"/>
  <c r="D381" i="29"/>
  <c r="D380" i="29"/>
  <c r="D378" i="29"/>
  <c r="D377" i="29"/>
  <c r="D376" i="29"/>
  <c r="D375" i="29"/>
  <c r="D374" i="29"/>
  <c r="D373" i="29"/>
  <c r="D372" i="29"/>
  <c r="D371" i="29"/>
  <c r="D370" i="29"/>
  <c r="D369" i="29"/>
  <c r="D368" i="29"/>
  <c r="D367" i="29"/>
  <c r="D366" i="29"/>
  <c r="D365" i="29"/>
  <c r="D364" i="29"/>
  <c r="D363" i="29"/>
  <c r="D362" i="29"/>
  <c r="D361" i="29"/>
  <c r="D360" i="29"/>
  <c r="D359" i="29"/>
  <c r="D358" i="29"/>
  <c r="D356" i="29"/>
  <c r="D355" i="29"/>
  <c r="D354" i="29"/>
  <c r="D353" i="29"/>
  <c r="D352" i="29"/>
  <c r="D351" i="29"/>
  <c r="D350" i="29"/>
  <c r="D349" i="29"/>
  <c r="D348" i="29"/>
  <c r="D347" i="29"/>
  <c r="D346" i="29"/>
  <c r="D345" i="29"/>
  <c r="D344" i="29"/>
  <c r="D343" i="29"/>
  <c r="D342" i="29"/>
  <c r="D341" i="29"/>
  <c r="D340" i="29"/>
  <c r="D339" i="29"/>
  <c r="D338" i="29"/>
  <c r="D337" i="29"/>
  <c r="D336" i="29"/>
  <c r="D333" i="29"/>
  <c r="D332" i="29"/>
  <c r="D331" i="29"/>
  <c r="D330" i="29"/>
  <c r="D329" i="29"/>
  <c r="D328" i="29"/>
  <c r="D327" i="29"/>
  <c r="D326" i="29"/>
  <c r="D325" i="29"/>
  <c r="D324" i="29"/>
  <c r="D323" i="29"/>
  <c r="D322" i="29"/>
  <c r="D321" i="29"/>
  <c r="D320" i="29"/>
  <c r="D319" i="29"/>
  <c r="D318" i="29"/>
  <c r="D317" i="29"/>
  <c r="D316" i="29"/>
  <c r="D315" i="29"/>
  <c r="D314" i="29"/>
  <c r="D313" i="29"/>
  <c r="D311" i="29"/>
  <c r="D310" i="29"/>
  <c r="D309" i="29"/>
  <c r="D308" i="29"/>
  <c r="D307" i="29"/>
  <c r="D306" i="29"/>
  <c r="D305" i="29"/>
  <c r="D304" i="29"/>
  <c r="D303" i="29"/>
  <c r="D302" i="29"/>
  <c r="D301" i="29"/>
  <c r="D300" i="29"/>
  <c r="D299" i="29"/>
  <c r="D298" i="29"/>
  <c r="D297" i="29"/>
  <c r="D296" i="29"/>
  <c r="D295" i="29"/>
  <c r="D294" i="29"/>
  <c r="D293" i="29"/>
  <c r="D292" i="29"/>
  <c r="D291" i="29"/>
  <c r="D289" i="29"/>
  <c r="D288" i="29"/>
  <c r="D287" i="29"/>
  <c r="D286" i="29"/>
  <c r="D285" i="29"/>
  <c r="D284" i="29"/>
  <c r="D283" i="29"/>
  <c r="D282" i="29"/>
  <c r="D281" i="29"/>
  <c r="D280" i="29"/>
  <c r="D279" i="29"/>
  <c r="D278" i="29"/>
  <c r="D277" i="29"/>
  <c r="D276" i="29"/>
  <c r="D275" i="29"/>
  <c r="D274" i="29"/>
  <c r="D273" i="29"/>
  <c r="D272" i="29"/>
  <c r="D271" i="29"/>
  <c r="D270" i="29"/>
  <c r="D269" i="29"/>
  <c r="D267" i="29"/>
  <c r="D266" i="29"/>
  <c r="D265" i="29"/>
  <c r="D264" i="29"/>
  <c r="D263" i="29"/>
  <c r="D262" i="29"/>
  <c r="D261" i="29"/>
  <c r="D260" i="29"/>
  <c r="D259" i="29"/>
  <c r="D258" i="29"/>
  <c r="D257" i="29"/>
  <c r="D256" i="29"/>
  <c r="D255" i="29"/>
  <c r="D254" i="29"/>
  <c r="D253" i="29"/>
  <c r="D252" i="29"/>
  <c r="D251" i="29"/>
  <c r="D250" i="29"/>
  <c r="D249" i="29"/>
  <c r="D248" i="29"/>
  <c r="D247" i="29"/>
  <c r="D111" i="29"/>
  <c r="D110" i="29"/>
  <c r="D109" i="29"/>
  <c r="D108" i="29"/>
  <c r="D107" i="29"/>
  <c r="D106" i="29"/>
  <c r="D105" i="29"/>
  <c r="D104" i="29"/>
  <c r="D103" i="29"/>
  <c r="D102" i="29"/>
  <c r="D101" i="29"/>
  <c r="D100" i="29"/>
  <c r="D99" i="29"/>
  <c r="D98" i="29"/>
  <c r="D97" i="29"/>
  <c r="D96" i="29"/>
  <c r="D95" i="29"/>
  <c r="D94" i="29"/>
  <c r="D93" i="29"/>
  <c r="D92" i="29"/>
  <c r="D91" i="29"/>
  <c r="H419" i="7" l="1"/>
  <c r="F419" i="7"/>
  <c r="D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D405" i="7"/>
  <c r="H404" i="7"/>
  <c r="F404" i="7"/>
  <c r="D404" i="7"/>
  <c r="H403" i="7"/>
  <c r="F403" i="7"/>
  <c r="D403" i="7"/>
  <c r="H402" i="7"/>
  <c r="F402" i="7"/>
  <c r="D402" i="7"/>
  <c r="H401" i="7"/>
  <c r="F401" i="7"/>
  <c r="D401" i="7"/>
  <c r="H400" i="7"/>
  <c r="F400" i="7"/>
  <c r="D400" i="7"/>
  <c r="H399" i="7"/>
  <c r="F399" i="7"/>
  <c r="D399" i="7"/>
  <c r="H398" i="7"/>
  <c r="F398" i="7"/>
  <c r="D398" i="7"/>
  <c r="E400" i="7" l="1"/>
  <c r="E410" i="7"/>
  <c r="G406" i="7"/>
  <c r="G414" i="7"/>
  <c r="G418" i="7"/>
  <c r="E402" i="7"/>
  <c r="E414" i="7"/>
  <c r="G400" i="7"/>
  <c r="G408" i="7"/>
  <c r="I404" i="7"/>
  <c r="I410" i="7"/>
  <c r="I412" i="7"/>
  <c r="I414" i="7"/>
  <c r="I416" i="7"/>
  <c r="I418" i="7"/>
  <c r="E406" i="7"/>
  <c r="E412" i="7"/>
  <c r="G398" i="7"/>
  <c r="G410" i="7"/>
  <c r="I398" i="7"/>
  <c r="I402" i="7"/>
  <c r="E401" i="7"/>
  <c r="E407" i="7"/>
  <c r="E409" i="7"/>
  <c r="E411" i="7"/>
  <c r="E413" i="7"/>
  <c r="E415" i="7"/>
  <c r="E417" i="7"/>
  <c r="E419" i="7"/>
  <c r="E398" i="7"/>
  <c r="E408" i="7"/>
  <c r="E416" i="7"/>
  <c r="G404" i="7"/>
  <c r="G416" i="7"/>
  <c r="I400" i="7"/>
  <c r="I406" i="7"/>
  <c r="E399" i="7"/>
  <c r="E403" i="7"/>
  <c r="G399" i="7"/>
  <c r="G401" i="7"/>
  <c r="G403" i="7"/>
  <c r="G405" i="7"/>
  <c r="G407" i="7"/>
  <c r="G409" i="7"/>
  <c r="G411" i="7"/>
  <c r="G413" i="7"/>
  <c r="G415" i="7"/>
  <c r="G417" i="7"/>
  <c r="G419" i="7"/>
  <c r="E404" i="7"/>
  <c r="E418" i="7"/>
  <c r="G402" i="7"/>
  <c r="G412" i="7"/>
  <c r="I408" i="7"/>
  <c r="E405" i="7"/>
  <c r="I399" i="7"/>
  <c r="I401" i="7"/>
  <c r="I403" i="7"/>
  <c r="I405" i="7"/>
  <c r="I407" i="7"/>
  <c r="I409" i="7"/>
  <c r="I411" i="7"/>
  <c r="I413" i="7"/>
  <c r="I415" i="7"/>
  <c r="I417" i="7"/>
  <c r="I419" i="7"/>
  <c r="E26" i="11"/>
  <c r="E20" i="11"/>
  <c r="E25" i="11"/>
  <c r="E24" i="11"/>
  <c r="E23" i="11"/>
  <c r="E22" i="11"/>
  <c r="E21" i="11"/>
  <c r="E19" i="11"/>
  <c r="E18" i="11"/>
  <c r="E17" i="11"/>
  <c r="F16" i="11"/>
  <c r="E15" i="11"/>
  <c r="E14" i="11"/>
  <c r="E13" i="11"/>
  <c r="E12" i="11"/>
  <c r="E11" i="11"/>
  <c r="E10" i="11"/>
  <c r="E9" i="11"/>
  <c r="E8" i="11"/>
  <c r="E7" i="11"/>
  <c r="E6" i="11"/>
  <c r="E5" i="11"/>
  <c r="C99" i="9" l="1"/>
  <c r="C98" i="9"/>
  <c r="P97" i="9"/>
  <c r="C96" i="9"/>
  <c r="C95" i="9"/>
  <c r="C94" i="9"/>
  <c r="C93" i="9"/>
  <c r="C92" i="9"/>
  <c r="C91" i="9"/>
  <c r="C90" i="9"/>
  <c r="C89" i="9"/>
  <c r="C88" i="9"/>
  <c r="C87" i="9"/>
  <c r="C86" i="9"/>
  <c r="C85" i="9"/>
  <c r="C84" i="9"/>
  <c r="C83" i="9"/>
  <c r="C82" i="9"/>
  <c r="C81" i="9"/>
  <c r="C80" i="9"/>
  <c r="C79" i="9"/>
  <c r="C78" i="9"/>
  <c r="G36" i="9" l="1"/>
  <c r="G173" i="1" l="1"/>
  <c r="G172" i="1"/>
  <c r="G171" i="1"/>
  <c r="G170" i="1"/>
  <c r="G169" i="1"/>
  <c r="G168" i="1"/>
  <c r="G167" i="1"/>
  <c r="G166" i="1"/>
  <c r="G165" i="1"/>
  <c r="G164" i="1"/>
  <c r="G163" i="1"/>
  <c r="G162" i="1"/>
  <c r="G161" i="1"/>
  <c r="G160" i="1"/>
  <c r="G159" i="1"/>
  <c r="G158" i="1"/>
  <c r="G157" i="1"/>
  <c r="G156" i="1"/>
  <c r="G155" i="1"/>
  <c r="G154" i="1"/>
  <c r="G153" i="1"/>
  <c r="E47" i="1" l="1"/>
  <c r="E48" i="1"/>
  <c r="E49" i="1"/>
  <c r="E50" i="1"/>
  <c r="E51" i="1"/>
  <c r="E52" i="1"/>
  <c r="E53" i="1"/>
  <c r="E54" i="1"/>
  <c r="E55" i="1"/>
  <c r="E56" i="1"/>
  <c r="E57" i="1"/>
  <c r="E58" i="1"/>
  <c r="E59" i="1"/>
  <c r="E60" i="1"/>
  <c r="E61" i="1"/>
  <c r="E62" i="1"/>
  <c r="E63" i="1"/>
  <c r="E64" i="1"/>
  <c r="E65" i="1"/>
  <c r="E66" i="1"/>
  <c r="E67" i="1"/>
  <c r="E68" i="1"/>
  <c r="E46" i="1"/>
  <c r="E26" i="1"/>
  <c r="E25" i="1"/>
  <c r="E24" i="1"/>
  <c r="E23" i="1"/>
  <c r="E22" i="1"/>
  <c r="E21" i="1"/>
  <c r="E20" i="1"/>
  <c r="E19" i="1"/>
  <c r="E18" i="1"/>
  <c r="E17" i="1"/>
  <c r="E16" i="1"/>
  <c r="E15" i="1"/>
  <c r="E14" i="1"/>
  <c r="E13" i="1"/>
  <c r="E12" i="1"/>
  <c r="E11" i="1"/>
  <c r="E10" i="1"/>
  <c r="E9" i="1"/>
  <c r="E8" i="1"/>
  <c r="E7" i="1"/>
  <c r="E6" i="1"/>
  <c r="E5" i="1"/>
  <c r="E4" i="1"/>
  <c r="B142" i="4" l="1"/>
  <c r="B141" i="4"/>
  <c r="B140" i="4"/>
  <c r="B139" i="4"/>
  <c r="B138" i="4"/>
  <c r="B137" i="4"/>
  <c r="B136" i="4"/>
  <c r="B135" i="4"/>
  <c r="B134" i="4"/>
  <c r="B133" i="4"/>
  <c r="B132" i="4"/>
  <c r="B131" i="4"/>
  <c r="N102" i="4"/>
  <c r="M102" i="4"/>
  <c r="L102" i="4"/>
  <c r="K102" i="4"/>
  <c r="J102" i="4"/>
  <c r="I102" i="4"/>
  <c r="H102" i="4"/>
  <c r="G102" i="4"/>
  <c r="F102" i="4"/>
  <c r="E102" i="4"/>
  <c r="D102" i="4"/>
  <c r="C102" i="4"/>
  <c r="E67" i="11"/>
  <c r="E66" i="11"/>
  <c r="E65" i="11"/>
  <c r="E64" i="11"/>
  <c r="E63" i="11"/>
  <c r="E62" i="11"/>
  <c r="E61" i="11"/>
  <c r="E60" i="11"/>
  <c r="E59" i="11"/>
  <c r="E58" i="11"/>
  <c r="F57" i="11"/>
  <c r="E56" i="11"/>
  <c r="E55" i="11"/>
  <c r="E54" i="11"/>
  <c r="E53" i="11"/>
  <c r="E52" i="11"/>
  <c r="E51" i="11"/>
  <c r="E50" i="11"/>
  <c r="E49" i="11"/>
  <c r="E48" i="11"/>
  <c r="E47" i="11"/>
  <c r="A90" i="21"/>
  <c r="A104" i="21"/>
  <c r="A108" i="21"/>
  <c r="A73" i="21"/>
  <c r="A72" i="21"/>
  <c r="A70" i="21"/>
  <c r="A40" i="21"/>
  <c r="A78" i="21"/>
  <c r="A47" i="21"/>
  <c r="A43" i="21"/>
  <c r="A42" i="21"/>
  <c r="A41" i="21"/>
  <c r="A15" i="21"/>
  <c r="A19" i="21"/>
  <c r="A18" i="21"/>
  <c r="A77" i="21"/>
  <c r="A28" i="21"/>
  <c r="A33" i="21"/>
  <c r="A32" i="21"/>
  <c r="A31" i="21"/>
  <c r="A17" i="21"/>
  <c r="A14" i="21"/>
  <c r="A13" i="21"/>
  <c r="A12" i="21"/>
  <c r="A112" i="21"/>
  <c r="A111" i="21"/>
  <c r="A64" i="21"/>
  <c r="A63" i="21"/>
  <c r="A62" i="21"/>
  <c r="A61" i="21"/>
  <c r="A60" i="21"/>
  <c r="A16" i="21"/>
  <c r="A97" i="21"/>
  <c r="A96" i="21"/>
  <c r="A95" i="21"/>
  <c r="A94" i="21"/>
  <c r="A93" i="21"/>
  <c r="E68" i="11"/>
  <c r="A89" i="21"/>
  <c r="A88" i="21"/>
  <c r="A87" i="21"/>
  <c r="A86" i="21"/>
  <c r="A83" i="21"/>
  <c r="A82" i="21"/>
  <c r="A81" i="21"/>
  <c r="A80" i="21"/>
  <c r="A79" i="21"/>
  <c r="A107" i="21"/>
  <c r="A106" i="21"/>
  <c r="A105" i="21"/>
  <c r="A103" i="21"/>
  <c r="A102" i="21"/>
  <c r="A101" i="21"/>
  <c r="A100" i="21"/>
  <c r="A74" i="21"/>
  <c r="A71" i="21"/>
  <c r="A69" i="21"/>
  <c r="A68" i="21"/>
  <c r="A67" i="21"/>
  <c r="A54" i="21"/>
  <c r="A59" i="21"/>
  <c r="A58" i="21"/>
  <c r="A57" i="21"/>
  <c r="A53" i="21"/>
  <c r="A52" i="21"/>
  <c r="A51" i="21"/>
  <c r="A50" i="21"/>
  <c r="A46" i="21"/>
  <c r="E25" i="17"/>
  <c r="D25" i="17"/>
  <c r="C25" i="17"/>
  <c r="A37" i="21"/>
  <c r="A36" i="21"/>
  <c r="A27" i="21"/>
  <c r="A24" i="21"/>
  <c r="A23" i="21"/>
  <c r="A22" i="21"/>
  <c r="A11" i="21"/>
  <c r="A10" i="21"/>
  <c r="A9" i="21"/>
  <c r="A8" i="21"/>
  <c r="A7" i="21"/>
  <c r="A6" i="21"/>
</calcChain>
</file>

<file path=xl/sharedStrings.xml><?xml version="1.0" encoding="utf-8"?>
<sst xmlns="http://schemas.openxmlformats.org/spreadsheetml/2006/main" count="2374" uniqueCount="637">
  <si>
    <t>Race/Ethnicity</t>
  </si>
  <si>
    <t>White</t>
  </si>
  <si>
    <t>Black/ African American</t>
  </si>
  <si>
    <t>American Indian/ Alaska Native</t>
  </si>
  <si>
    <t>Asian</t>
  </si>
  <si>
    <t>Native Hawaiian/ Other PI</t>
  </si>
  <si>
    <t>Other</t>
  </si>
  <si>
    <t>Hispanic/ Latino</t>
  </si>
  <si>
    <t>Passaic</t>
  </si>
  <si>
    <t>New Jersey</t>
  </si>
  <si>
    <t>Hispanic/Latino</t>
  </si>
  <si>
    <t>1.4. Population (%) foreign-born in NJ (by county)</t>
  </si>
  <si>
    <t>% Foreign Born</t>
  </si>
  <si>
    <t>County</t>
  </si>
  <si>
    <t>Cape May</t>
  </si>
  <si>
    <t>Salem</t>
  </si>
  <si>
    <t>Gloucester</t>
  </si>
  <si>
    <t>Sussex</t>
  </si>
  <si>
    <t>Ocean</t>
  </si>
  <si>
    <t>Hunterdon</t>
  </si>
  <si>
    <t>Warren</t>
  </si>
  <si>
    <t>Burlington</t>
  </si>
  <si>
    <t>Cumberland</t>
  </si>
  <si>
    <t>Camden</t>
  </si>
  <si>
    <t>Monmouth</t>
  </si>
  <si>
    <t>Atlantic</t>
  </si>
  <si>
    <t>Morris</t>
  </si>
  <si>
    <t>Mercer</t>
  </si>
  <si>
    <t>Somerset</t>
  </si>
  <si>
    <t>Essex</t>
  </si>
  <si>
    <t>Union</t>
  </si>
  <si>
    <t>Bergen</t>
  </si>
  <si>
    <t>Middlesex</t>
  </si>
  <si>
    <t>Hudson</t>
  </si>
  <si>
    <t>1.6. Population (%) foreign-born by municipality</t>
  </si>
  <si>
    <t>% English ONLY</t>
  </si>
  <si>
    <t>Copy County</t>
  </si>
  <si>
    <t># &lt;18 who are &lt;6</t>
  </si>
  <si>
    <t># &lt;18 who are between 6 &amp; 11</t>
  </si>
  <si>
    <t># &lt;18 who are between 12 and 17</t>
  </si>
  <si>
    <t>In-Home</t>
  </si>
  <si>
    <t>Out-of-Home Placement</t>
  </si>
  <si>
    <t>Total</t>
  </si>
  <si>
    <t>Copy County Total 2</t>
  </si>
  <si>
    <t>Non-Kinship Placement</t>
  </si>
  <si>
    <t>Poverty Rate</t>
  </si>
  <si>
    <t xml:space="preserve">Sussex </t>
  </si>
  <si>
    <t xml:space="preserve">Cape May </t>
  </si>
  <si>
    <t>Housing</t>
  </si>
  <si>
    <t>Transportation</t>
  </si>
  <si>
    <t>Health Care</t>
  </si>
  <si>
    <t>Other Necessities</t>
  </si>
  <si>
    <t>Taxes</t>
  </si>
  <si>
    <t>Income</t>
  </si>
  <si>
    <t>% Severe Housing Cost Burden</t>
  </si>
  <si>
    <t>5.2 Households (%) with severe housing problems* over time, in county</t>
  </si>
  <si>
    <t>% Households with severe housing problems</t>
  </si>
  <si>
    <t>United States</t>
  </si>
  <si>
    <t>Child Care</t>
  </si>
  <si>
    <t>Lowest Median  Cost in NJ</t>
  </si>
  <si>
    <t xml:space="preserve">Passaic </t>
  </si>
  <si>
    <t>Highest Median Cost in NJ</t>
  </si>
  <si>
    <t>Infant County Copy</t>
  </si>
  <si>
    <t>Infant</t>
  </si>
  <si>
    <t>Toddler</t>
  </si>
  <si>
    <t xml:space="preserve">PreK </t>
  </si>
  <si>
    <t>PreK County Copy</t>
  </si>
  <si>
    <t>Median Household Income</t>
  </si>
  <si>
    <t xml:space="preserve">Hunterdon </t>
  </si>
  <si>
    <t>NJ Average</t>
  </si>
  <si>
    <t>Time (min)</t>
  </si>
  <si>
    <t xml:space="preserve">Passaic  </t>
  </si>
  <si>
    <t>No health insurance</t>
  </si>
  <si>
    <t>Children County Copy</t>
  </si>
  <si>
    <t>Adults County Copy</t>
  </si>
  <si>
    <t>Year</t>
  </si>
  <si>
    <t>Percentage Immunized</t>
  </si>
  <si>
    <t>2014-2015</t>
  </si>
  <si>
    <t>2015-2016</t>
  </si>
  <si>
    <t>2016-2017</t>
  </si>
  <si>
    <t>2017-2018</t>
  </si>
  <si>
    <t>2018-2019</t>
  </si>
  <si>
    <t>Unidentified Counties</t>
  </si>
  <si>
    <t>Q1</t>
  </si>
  <si>
    <t>Q2</t>
  </si>
  <si>
    <t>Q3</t>
  </si>
  <si>
    <t>Q4</t>
  </si>
  <si>
    <t>Median</t>
  </si>
  <si>
    <t xml:space="preserve">Hudson </t>
  </si>
  <si>
    <t xml:space="preserve">Gloucester </t>
  </si>
  <si>
    <t xml:space="preserve">Camden </t>
  </si>
  <si>
    <t xml:space="preserve">Essex </t>
  </si>
  <si>
    <t xml:space="preserve">Cumberland </t>
  </si>
  <si>
    <t>Females Copy County</t>
  </si>
  <si>
    <t>Females</t>
  </si>
  <si>
    <t>Males Copy County</t>
  </si>
  <si>
    <t>Males</t>
  </si>
  <si>
    <t>Violent Crimes</t>
  </si>
  <si>
    <t>Violent Crime Rate per 1,000</t>
  </si>
  <si>
    <t>Murder</t>
  </si>
  <si>
    <t>Rape</t>
  </si>
  <si>
    <t>Robbery</t>
  </si>
  <si>
    <t>Aggravated Assault</t>
  </si>
  <si>
    <t>Burglary</t>
  </si>
  <si>
    <t>Larceny</t>
  </si>
  <si>
    <t>Motor Vehicle Theft</t>
  </si>
  <si>
    <t>Rate per 1,000 youth</t>
  </si>
  <si>
    <t>Homicide</t>
  </si>
  <si>
    <t>White, non-Hispanic</t>
  </si>
  <si>
    <t># DV incidents</t>
  </si>
  <si>
    <t>Assault</t>
  </si>
  <si>
    <t>Terroristic threats</t>
  </si>
  <si>
    <t>Kidnapping</t>
  </si>
  <si>
    <t>Criminal restraint</t>
  </si>
  <si>
    <t>False imprisonment</t>
  </si>
  <si>
    <t>Sexual assault</t>
  </si>
  <si>
    <t>Criminal sexual conduct</t>
  </si>
  <si>
    <t>Lewdness</t>
  </si>
  <si>
    <t>Criminal mischief</t>
  </si>
  <si>
    <t>Criminal trespass</t>
  </si>
  <si>
    <t>Harassment</t>
  </si>
  <si>
    <t>Stalking</t>
  </si>
  <si>
    <t># deaths</t>
  </si>
  <si>
    <t>% change</t>
  </si>
  <si>
    <t>NJ % change -12%</t>
  </si>
  <si>
    <t>Pop per 1 death</t>
  </si>
  <si>
    <t>Alcohol</t>
  </si>
  <si>
    <t>Heroin</t>
  </si>
  <si>
    <t>Other Opiates</t>
  </si>
  <si>
    <t>Cocaine</t>
  </si>
  <si>
    <t>Marijuana</t>
  </si>
  <si>
    <t>Other Drugs</t>
  </si>
  <si>
    <t># of Programs</t>
  </si>
  <si>
    <t>Acute Care Family Support</t>
  </si>
  <si>
    <t>County Mental Health Board</t>
  </si>
  <si>
    <t>Emergency Services</t>
  </si>
  <si>
    <t>Homeless Services (PATH)</t>
  </si>
  <si>
    <t>Integrated Case Management Services</t>
  </si>
  <si>
    <t>Intensive Family Support</t>
  </si>
  <si>
    <t>Intensive Outpatient Tx and Support Services</t>
  </si>
  <si>
    <t>Involuntary Outpatient Commitment</t>
  </si>
  <si>
    <t>Justice Involved Services</t>
  </si>
  <si>
    <t>Outpatient</t>
  </si>
  <si>
    <t>Partial Care</t>
  </si>
  <si>
    <t>Program of Assertive Community Treatment (PACT)</t>
  </si>
  <si>
    <t>Residential Intensive Support Team (RIST)</t>
  </si>
  <si>
    <t>Residential Services</t>
  </si>
  <si>
    <t>Self-Help Center</t>
  </si>
  <si>
    <t>Short Term Care Facility</t>
  </si>
  <si>
    <t>Supported Education</t>
  </si>
  <si>
    <t>Supported Employment</t>
  </si>
  <si>
    <t>Supportive Housing</t>
  </si>
  <si>
    <t>Systems Advocacy</t>
  </si>
  <si>
    <t>Primary Screening Services</t>
  </si>
  <si>
    <t>Percent</t>
  </si>
  <si>
    <t>NJ overall 12.1%</t>
  </si>
  <si>
    <t>Sex</t>
  </si>
  <si>
    <t>Men</t>
  </si>
  <si>
    <t>Women</t>
  </si>
  <si>
    <t>NJ overall 14.8%</t>
  </si>
  <si>
    <t>Black/African American, non-Hispanic</t>
  </si>
  <si>
    <t>Asian, non-Hispanic</t>
  </si>
  <si>
    <t>Other, non-Hispanic</t>
  </si>
  <si>
    <t>2018 Copy This County</t>
  </si>
  <si>
    <t>Source: New Jersey Early Intervention System</t>
  </si>
  <si>
    <t>0. Overview</t>
  </si>
  <si>
    <t>1. Demographics</t>
  </si>
  <si>
    <t>2. Poverty</t>
  </si>
  <si>
    <t>3. Cost of Living</t>
  </si>
  <si>
    <t>4. Income</t>
  </si>
  <si>
    <t>5. Housing</t>
  </si>
  <si>
    <t>6. Food &amp; Nutrition</t>
  </si>
  <si>
    <t>7. Child Care</t>
  </si>
  <si>
    <t>8. Transportation and Commute</t>
  </si>
  <si>
    <t>9. Health Insurance and Health Care</t>
  </si>
  <si>
    <t>10. Employment</t>
  </si>
  <si>
    <t>12. Domestic Violence</t>
  </si>
  <si>
    <t>14. Mental Health Services</t>
  </si>
  <si>
    <t>15. Education</t>
  </si>
  <si>
    <t>0.1 Atlantic County Basic Needs Overview</t>
  </si>
  <si>
    <t>slider position</t>
  </si>
  <si>
    <t>spectrum</t>
  </si>
  <si>
    <t>slider fill</t>
  </si>
  <si>
    <t>slider size</t>
  </si>
  <si>
    <t>Slide Title</t>
  </si>
  <si>
    <t>0.2 Atlantic County Service Needs Overview</t>
  </si>
  <si>
    <t>Error</t>
  </si>
  <si>
    <t>**</t>
  </si>
  <si>
    <r>
      <rPr>
        <i/>
        <sz val="9"/>
        <color theme="1"/>
        <rFont val="Calibri"/>
        <family val="2"/>
        <scheme val="minor"/>
      </rPr>
      <t>Info</t>
    </r>
    <r>
      <rPr>
        <sz val="9"/>
        <color theme="1"/>
        <rFont val="Calibri"/>
        <family val="2"/>
        <scheme val="minor"/>
      </rPr>
      <t>: Race alone or in combination of 1+ races</t>
    </r>
  </si>
  <si>
    <t>1.2 Racial/ ethnic demographics (%) over time, in county</t>
  </si>
  <si>
    <t xml:space="preserve">White </t>
  </si>
  <si>
    <t>High</t>
  </si>
  <si>
    <t>Corbin City</t>
  </si>
  <si>
    <t>Middle</t>
  </si>
  <si>
    <t>Low</t>
  </si>
  <si>
    <t>Atlantic City</t>
  </si>
  <si>
    <t>Brigantine</t>
  </si>
  <si>
    <t>Estell Manor</t>
  </si>
  <si>
    <t>Linwood</t>
  </si>
  <si>
    <t>Margate City</t>
  </si>
  <si>
    <t>Northfield</t>
  </si>
  <si>
    <t>Port Republic</t>
  </si>
  <si>
    <t>1.5 Population (%)  foreign born over time, in county</t>
  </si>
  <si>
    <r>
      <rPr>
        <i/>
        <sz val="9"/>
        <color theme="1"/>
        <rFont val="Calibri"/>
        <family val="2"/>
        <scheme val="minor"/>
      </rPr>
      <t>Info</t>
    </r>
    <r>
      <rPr>
        <sz val="9"/>
        <color theme="1"/>
        <rFont val="Calibri"/>
        <family val="2"/>
        <scheme val="minor"/>
      </rPr>
      <t xml:space="preserve">: </t>
    </r>
  </si>
  <si>
    <t>1.8 Population (%) English only speakers over time, in county</t>
  </si>
  <si>
    <t>Info: n/a</t>
  </si>
  <si>
    <t xml:space="preserve">1.9. Illustration of English-only speakers (%) variation by municipality </t>
  </si>
  <si>
    <t xml:space="preserve">Corbin City </t>
  </si>
  <si>
    <t xml:space="preserve">Absecon </t>
  </si>
  <si>
    <t xml:space="preserve">Atlantic City </t>
  </si>
  <si>
    <t xml:space="preserve">Pleasantville </t>
  </si>
  <si>
    <t xml:space="preserve">Ventnor City </t>
  </si>
  <si>
    <t xml:space="preserve">Buena </t>
  </si>
  <si>
    <t>Egg Harbor township</t>
  </si>
  <si>
    <t xml:space="preserve">Egg Harbor City </t>
  </si>
  <si>
    <t xml:space="preserve">Galloway </t>
  </si>
  <si>
    <t xml:space="preserve">Hammonton </t>
  </si>
  <si>
    <t xml:space="preserve">Northfield </t>
  </si>
  <si>
    <t>Hamilton</t>
  </si>
  <si>
    <t xml:space="preserve">Somers Point </t>
  </si>
  <si>
    <t xml:space="preserve">Buena Vista </t>
  </si>
  <si>
    <t xml:space="preserve">Brigantine </t>
  </si>
  <si>
    <t xml:space="preserve">Mullica </t>
  </si>
  <si>
    <t xml:space="preserve">Linwood </t>
  </si>
  <si>
    <t xml:space="preserve">Folsom </t>
  </si>
  <si>
    <t xml:space="preserve">Margate City </t>
  </si>
  <si>
    <t xml:space="preserve">Port Republic </t>
  </si>
  <si>
    <t xml:space="preserve">Weymouth </t>
  </si>
  <si>
    <t xml:space="preserve">Longport </t>
  </si>
  <si>
    <t xml:space="preserve">Estell Manor </t>
  </si>
  <si>
    <t>1.10. Total children in each county under the age of 18</t>
  </si>
  <si>
    <t>Statewide</t>
  </si>
  <si>
    <t>Note: This number does not include the percentage of children estimated to be in group settings. Note that total county population size has not been accounted for in this indicator.</t>
  </si>
  <si>
    <t>Municipality data available?: Yes</t>
  </si>
  <si>
    <t>Most recent data?: Yes</t>
  </si>
  <si>
    <t>1.11. Children (#) per age category in NJ (by county)</t>
  </si>
  <si>
    <t>% &lt;18 who are &lt;6</t>
  </si>
  <si>
    <t>% &lt;18 who are between 6 &amp; 11</t>
  </si>
  <si>
    <t>% &lt;18 who are between 12 and 17</t>
  </si>
  <si>
    <t>Total children under 18 years in households</t>
  </si>
  <si>
    <t>Info: Missing municipality estimates were not provided by American Community Survey.</t>
  </si>
  <si>
    <t>1.13. Children served by CP&amp;P</t>
  </si>
  <si>
    <t>Grand Total</t>
  </si>
  <si>
    <t>(total including "Other")</t>
  </si>
  <si>
    <t>New Jersey Average</t>
  </si>
  <si>
    <t>(average excluding "Other")</t>
  </si>
  <si>
    <t>1.14 Children (#) in CP&amp;P out-of-home placement – kin and non-kin, in county</t>
  </si>
  <si>
    <t>Kinship Resource Family</t>
  </si>
  <si>
    <t>Atlantic Total</t>
  </si>
  <si>
    <t>Note: Non-Kinship Placements include placements with non-kinship resource families, congregate care, and independent living. Note that total county population size has not been accounted for in this indicator.</t>
  </si>
  <si>
    <r>
      <rPr>
        <i/>
        <sz val="9"/>
        <color theme="1"/>
        <rFont val="Calibri"/>
        <family val="2"/>
        <scheme val="minor"/>
      </rPr>
      <t>Info</t>
    </r>
    <r>
      <rPr>
        <sz val="9"/>
        <color theme="1"/>
        <rFont val="Calibri"/>
        <family val="2"/>
        <scheme val="minor"/>
      </rPr>
      <t xml:space="preserve">: Includes families where the child (&lt;18) is related to the householder. </t>
    </r>
  </si>
  <si>
    <t>2.2 Families (%) with children under the age of 18 living in poverty over time, in county</t>
  </si>
  <si>
    <t>Hamilton township</t>
  </si>
  <si>
    <t xml:space="preserve">3.1. Monthly cost of living estimates ($) for NJ counties </t>
  </si>
  <si>
    <t xml:space="preserve">Food </t>
  </si>
  <si>
    <t xml:space="preserve">Total </t>
  </si>
  <si>
    <t>Annual Total</t>
  </si>
  <si>
    <t>3.2 Annual cost of living estimates ($) in NJ (by county)</t>
  </si>
  <si>
    <t>Annual Total Cost of Living</t>
  </si>
  <si>
    <t>lowest</t>
  </si>
  <si>
    <t>highest</t>
  </si>
  <si>
    <t>Source: Economic Policy Institute</t>
  </si>
  <si>
    <r>
      <rPr>
        <i/>
        <sz val="9"/>
        <color theme="1"/>
        <rFont val="Calibri"/>
        <family val="2"/>
        <scheme val="minor"/>
      </rPr>
      <t>Info</t>
    </r>
    <r>
      <rPr>
        <sz val="9"/>
        <color theme="1"/>
        <rFont val="Calibri"/>
        <family val="2"/>
        <scheme val="minor"/>
      </rPr>
      <t>: n/a</t>
    </r>
  </si>
  <si>
    <t>4.2 Median household income ($) over time, in county</t>
  </si>
  <si>
    <t>Buena</t>
  </si>
  <si>
    <t>5.1. Households (%) with severe cost burden for housing (by county)</t>
  </si>
  <si>
    <t>NJ Avg. 19%</t>
  </si>
  <si>
    <t>12-15%</t>
  </si>
  <si>
    <t>14-15%</t>
  </si>
  <si>
    <t>13-15%</t>
  </si>
  <si>
    <t>14-16%</t>
  </si>
  <si>
    <t>15-18%</t>
  </si>
  <si>
    <t>16-18%</t>
  </si>
  <si>
    <t>18-21%</t>
  </si>
  <si>
    <t>19-23%</t>
  </si>
  <si>
    <t>25-27%</t>
  </si>
  <si>
    <t>24-26%</t>
  </si>
  <si>
    <t>24-27%</t>
  </si>
  <si>
    <t>Location</t>
  </si>
  <si>
    <r>
      <rPr>
        <i/>
        <sz val="9"/>
        <color theme="1"/>
        <rFont val="Calibri"/>
        <family val="2"/>
        <scheme val="minor"/>
      </rPr>
      <t>Source</t>
    </r>
    <r>
      <rPr>
        <sz val="9"/>
        <color theme="1"/>
        <rFont val="Calibri"/>
        <family val="2"/>
        <scheme val="minor"/>
      </rPr>
      <t>: New Jersey Department of Health and Senior Services via Annie E Casey Kids Count</t>
    </r>
  </si>
  <si>
    <r>
      <rPr>
        <i/>
        <sz val="9"/>
        <color theme="1"/>
        <rFont val="Calibri"/>
        <family val="2"/>
        <scheme val="minor"/>
      </rPr>
      <t>Info</t>
    </r>
    <r>
      <rPr>
        <sz val="9"/>
        <color theme="1"/>
        <rFont val="Calibri"/>
        <family val="2"/>
        <scheme val="minor"/>
      </rPr>
      <t>: Note that total county population size has not been accounted for in this indicator.</t>
    </r>
  </si>
  <si>
    <t>2015-16</t>
  </si>
  <si>
    <t>2017-18</t>
  </si>
  <si>
    <r>
      <rPr>
        <i/>
        <sz val="9"/>
        <color theme="1"/>
        <rFont val="Calibri"/>
        <family val="2"/>
        <scheme val="minor"/>
      </rPr>
      <t>Source</t>
    </r>
    <r>
      <rPr>
        <sz val="9"/>
        <color theme="1"/>
        <rFont val="Calibri"/>
        <family val="2"/>
        <scheme val="minor"/>
      </rPr>
      <t>: New Jersey Department of Agriculture via Annie E Casey Kids Count</t>
    </r>
  </si>
  <si>
    <r>
      <rPr>
        <i/>
        <sz val="9"/>
        <color theme="1"/>
        <rFont val="Calibri"/>
        <family val="2"/>
        <scheme val="minor"/>
      </rPr>
      <t>Info</t>
    </r>
    <r>
      <rPr>
        <sz val="9"/>
        <color theme="1"/>
        <rFont val="Calibri"/>
        <family val="2"/>
        <scheme val="minor"/>
      </rPr>
      <t>: Includes children attending traditional public schools and charter schools. Participation data for only traditional public and charter schools were not available prior to 2008-09, so prior comparisons are not applicable. Note that total county population size has not been accounted for in this indicator.</t>
    </r>
  </si>
  <si>
    <t>7.1. Median monthly child care cost of center-based care by age of child​</t>
  </si>
  <si>
    <t>Lowest Median Cost in NJ</t>
  </si>
  <si>
    <r>
      <rPr>
        <i/>
        <sz val="9"/>
        <color theme="1"/>
        <rFont val="Calibri"/>
        <family val="2"/>
        <scheme val="minor"/>
      </rPr>
      <t>Source</t>
    </r>
    <r>
      <rPr>
        <sz val="9"/>
        <color theme="1"/>
        <rFont val="Calibri"/>
        <family val="2"/>
        <scheme val="minor"/>
      </rPr>
      <t>: https://expo.nj.com/news/g66l-2019/01/f350923ebe9277/the-cost-of-daycare-in-all-21-nj-counties-ranked-from-least-to-most-expensive.html</t>
    </r>
  </si>
  <si>
    <r>
      <rPr>
        <i/>
        <sz val="9"/>
        <color theme="1"/>
        <rFont val="Calibri"/>
        <family val="2"/>
        <scheme val="minor"/>
      </rPr>
      <t>Info</t>
    </r>
    <r>
      <rPr>
        <sz val="9"/>
        <color theme="1"/>
        <rFont val="Calibri"/>
        <family val="2"/>
        <scheme val="minor"/>
      </rPr>
      <t xml:space="preserve">: Data was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t>
    </r>
  </si>
  <si>
    <t>7.2. Median monthly child care cost of center-based care by age of child compared with median household income, by county</t>
  </si>
  <si>
    <t>Municipality data available?: No.</t>
  </si>
  <si>
    <t xml:space="preserve">Most recent data?: Yes, these data were collected once as a part of a specific project, so it is not possible to examine trends over time. However, it seems that they are the only publicly available data available that capture NJ childcare costs at the county level.  _x000D_
_x000D_
</t>
  </si>
  <si>
    <t>8.1 Average commute (minutes) in NJ (by county)</t>
  </si>
  <si>
    <t>Margin of Error</t>
  </si>
  <si>
    <t>Difference from NJ mean</t>
  </si>
  <si>
    <t xml:space="preserve">Mean &gt;  </t>
  </si>
  <si>
    <r>
      <rPr>
        <i/>
        <sz val="9"/>
        <color theme="1"/>
        <rFont val="Calibri"/>
        <family val="2"/>
        <scheme val="minor"/>
      </rPr>
      <t>Info</t>
    </r>
    <r>
      <rPr>
        <sz val="9"/>
        <color theme="1"/>
        <rFont val="Calibri"/>
        <family val="2"/>
        <scheme val="minor"/>
      </rPr>
      <t>: Calculated difference from mean using formulas</t>
    </r>
  </si>
  <si>
    <t>8.2 Average commute (minutes) over time, in county</t>
  </si>
  <si>
    <t>8.3 Average commute (minutes) by municipality</t>
  </si>
  <si>
    <t>Difference from mean</t>
  </si>
  <si>
    <t>% of income allotted to transportation</t>
  </si>
  <si>
    <t>Commuters</t>
  </si>
  <si>
    <t>Household size (# people)</t>
  </si>
  <si>
    <r>
      <rPr>
        <i/>
        <sz val="9"/>
        <color theme="1"/>
        <rFont val="Calibri"/>
        <family val="2"/>
        <scheme val="minor"/>
      </rPr>
      <t>Info</t>
    </r>
    <r>
      <rPr>
        <sz val="9"/>
        <color theme="1"/>
        <rFont val="Calibri"/>
        <family val="2"/>
        <scheme val="minor"/>
      </rPr>
      <t>: Calculated from a "typical regional" family profile</t>
    </r>
  </si>
  <si>
    <t>Total Auto Cost</t>
  </si>
  <si>
    <t>Annual auto ownership</t>
  </si>
  <si>
    <t>Annual gas cost</t>
  </si>
  <si>
    <t>Annual driving costs budget</t>
  </si>
  <si>
    <t xml:space="preserve">% of annual budget </t>
  </si>
  <si>
    <t>Difference from 15% (affordable transportation cost)</t>
  </si>
  <si>
    <t>US avg. 5.7%</t>
  </si>
  <si>
    <r>
      <rPr>
        <i/>
        <sz val="9"/>
        <color theme="1"/>
        <rFont val="Calibri"/>
        <family val="2"/>
        <scheme val="minor"/>
      </rPr>
      <t>Info</t>
    </r>
    <r>
      <rPr>
        <sz val="9"/>
        <color theme="1"/>
        <rFont val="Calibri"/>
        <family val="2"/>
        <scheme val="minor"/>
      </rPr>
      <t xml:space="preserve">: Civilian noninstitutionalized population under 19 years - No health insurance coverage. Note that municipalities with an orange error margin should be interpreted cautiously owing to concerns over accuracy (error is at least 50% of the estimate). </t>
    </r>
  </si>
  <si>
    <t>9.2 Children without health insurance (%) over time, in county</t>
  </si>
  <si>
    <r>
      <rPr>
        <i/>
        <sz val="9"/>
        <rFont val="Calibri"/>
        <family val="2"/>
        <scheme val="minor"/>
      </rPr>
      <t>Info</t>
    </r>
    <r>
      <rPr>
        <sz val="9"/>
        <rFont val="Calibri"/>
        <family val="2"/>
        <scheme val="minor"/>
      </rPr>
      <t xml:space="preserve">: Civilian noninstitutionalized population under 19 years in 2017 - No health insurance coverage.  Note that in 2016 and the preceding years, data include civilian noninstitutionalized population under 18 years. </t>
    </r>
  </si>
  <si>
    <r>
      <rPr>
        <i/>
        <sz val="9"/>
        <color theme="1"/>
        <rFont val="Calibri"/>
        <family val="2"/>
        <scheme val="minor"/>
      </rPr>
      <t>Info</t>
    </r>
    <r>
      <rPr>
        <sz val="9"/>
        <color theme="1"/>
        <rFont val="Calibri"/>
        <family val="2"/>
        <scheme val="minor"/>
      </rPr>
      <t>: Civilian noninstitutionalized population under 19 years - No health insurance coverage.</t>
    </r>
  </si>
  <si>
    <t>Source:  New Jersey Department of Human Services, https://www.state.nj.us/humanservices/dmahs/news/reports/</t>
  </si>
  <si>
    <t>Definition: Non-ABD Medicaid is for children age 18 and younger if their family's total income before taxes is at or below 350% of the Federal Poverty Level (ex., $6,723 per month in a family of four).  Parents may also be eligible if earned income is at or below 133% of the Federal Poverty Level ($2,555 monthly for a family of four)." Note that total county population size has not been accounted for in this indicator.</t>
  </si>
  <si>
    <t>Immunization Rate Actual</t>
  </si>
  <si>
    <t xml:space="preserve">Note: Percentages are calculated across these grade types: Pre-Kindergarten, Kindergarten, First Grade, Sixth Grade, and Transfers. Children with unknown immunization status were considered as not having met all immunization requirements. </t>
  </si>
  <si>
    <t>Municipality Data Available?: No</t>
  </si>
  <si>
    <t>9.6 County immunization rates (%) (all grade types), in county</t>
  </si>
  <si>
    <t>Source: Center for Disease Control and Prevention, https://wonder.cdc.gov/natality-current.html</t>
  </si>
  <si>
    <t>9.8 Late or lack of prenatal care reports (#) over time, in county</t>
  </si>
  <si>
    <t>Atlantic County</t>
  </si>
  <si>
    <t>Note: Cape May and Salem Counties do not have any data available. Late prenatal care is considered month 7-month 10; suppressed data for month 10 since the data do not meet the criteria for confidentiality constraints. Calculated as the percentage of births that occur to mothers who, on their child's birth certificate, reported receiving prenatal care only in the third trimester of their pregnancy, or who reported receiving no prenatal care. Note that total county population size has not been accounted for in this indicator.</t>
  </si>
  <si>
    <t>Annual average</t>
  </si>
  <si>
    <r>
      <rPr>
        <i/>
        <sz val="9"/>
        <color theme="1"/>
        <rFont val="Calibri"/>
        <family val="2"/>
        <scheme val="minor"/>
      </rPr>
      <t>Source</t>
    </r>
    <r>
      <rPr>
        <sz val="9"/>
        <color theme="1"/>
        <rFont val="Calibri"/>
        <family val="2"/>
        <scheme val="minor"/>
      </rPr>
      <t>: Bureau of Labor Statistics. https://data.bls.gov/PDQWeb/en</t>
    </r>
  </si>
  <si>
    <r>
      <rPr>
        <i/>
        <sz val="9"/>
        <color theme="1"/>
        <rFont val="Calibri"/>
        <family val="2"/>
        <scheme val="minor"/>
      </rPr>
      <t>Info</t>
    </r>
    <r>
      <rPr>
        <sz val="9"/>
        <color theme="1"/>
        <rFont val="Calibri"/>
        <family val="2"/>
        <scheme val="minor"/>
      </rPr>
      <t xml:space="preserve">: Average weekly wages were calculated using unrounded data. Average weekly wage in total covered total, all industries, for all establishment sizes in all counties. </t>
    </r>
  </si>
  <si>
    <t>Annual Average</t>
  </si>
  <si>
    <t>July</t>
  </si>
  <si>
    <t>August</t>
  </si>
  <si>
    <t>September</t>
  </si>
  <si>
    <t>October</t>
  </si>
  <si>
    <t>November</t>
  </si>
  <si>
    <t>December</t>
  </si>
  <si>
    <t>January</t>
  </si>
  <si>
    <t>February</t>
  </si>
  <si>
    <t>April</t>
  </si>
  <si>
    <t>May</t>
  </si>
  <si>
    <r>
      <rPr>
        <i/>
        <sz val="9"/>
        <color theme="1"/>
        <rFont val="Calibri"/>
        <family val="2"/>
        <scheme val="minor"/>
      </rPr>
      <t>Source</t>
    </r>
    <r>
      <rPr>
        <sz val="9"/>
        <color theme="1"/>
        <rFont val="Calibri"/>
        <family val="2"/>
        <scheme val="minor"/>
      </rPr>
      <t>: Bureau of Labor Statistics. https://data.bls.gov/lausmap/showMap.jsp;jsessionid=91D72EE333CA2868DB05DEE34C97F0F5</t>
    </r>
  </si>
  <si>
    <r>
      <rPr>
        <i/>
        <sz val="9"/>
        <color theme="1"/>
        <rFont val="Calibri"/>
        <family val="2"/>
        <scheme val="minor"/>
      </rPr>
      <t>Info</t>
    </r>
    <r>
      <rPr>
        <sz val="9"/>
        <color theme="1"/>
        <rFont val="Calibri"/>
        <family val="2"/>
        <scheme val="minor"/>
      </rPr>
      <t>: Not seasonally adjusted. No municipality data available. Monthly data available.</t>
    </r>
  </si>
  <si>
    <t>Median earnings for full-time, year-round workers (dollars)</t>
  </si>
  <si>
    <t>Margin of error</t>
  </si>
  <si>
    <r>
      <rPr>
        <i/>
        <sz val="9"/>
        <color theme="1"/>
        <rFont val="Calibri"/>
        <family val="2"/>
        <scheme val="minor"/>
      </rPr>
      <t>Info</t>
    </r>
    <r>
      <rPr>
        <sz val="9"/>
        <color theme="1"/>
        <rFont val="Calibri"/>
        <family val="2"/>
        <scheme val="minor"/>
      </rPr>
      <t>: Annual data available.</t>
    </r>
  </si>
  <si>
    <t xml:space="preserve">10.6 Median income ($) by sex: national, state, and county comparison </t>
  </si>
  <si>
    <t>10.7 Median income ($) by sex over time, in county</t>
  </si>
  <si>
    <t>#Violent Crimes</t>
  </si>
  <si>
    <t>#Non-violent crimes</t>
  </si>
  <si>
    <t>Nonviolent Crime Rate per 1,000</t>
  </si>
  <si>
    <t>Note: Per document: "All crime rates are based on permanent, year-round populations.  Comparisons of crime rates between individual municipalities should not be made without giving major consideration to the volume of seasonal population, transients, tourists, and labor forces."</t>
  </si>
  <si>
    <t>Note: Per document: "All offenses are recorded in the municipality of occurrence, regardless of the outside investigative agency, i.e., Federal, State, County, College Campus Police."</t>
  </si>
  <si>
    <t>Note: Per document: "Crime rates were not computed for municipalities with population less than 100."</t>
  </si>
  <si>
    <t>Municipality Data Available?: Yes; however, it is suggested not to compare rates between municipalities per the report.</t>
  </si>
  <si>
    <t>11.2 Crimes by type (#) in county</t>
  </si>
  <si>
    <t>Type of Crime</t>
  </si>
  <si>
    <t># of Occurrences</t>
  </si>
  <si>
    <t>Non-Violent Crimes</t>
  </si>
  <si>
    <t>Note: Per document: "All crime rates are based on permanent, year-round populations.  Comparisons of crime rates between individual municipalities should not be made without giving major consideration to the volume of seasonal population, transients, tourists, and labor forces." Note that total county population size has not been accounted for in this indicator.</t>
  </si>
  <si>
    <t xml:space="preserve">11.3. NJ county juvenile arrest rates, 2016 </t>
  </si>
  <si>
    <t>NJ Rate 10</t>
  </si>
  <si>
    <t>11.4. Atlantic county juvenile arrest rate, 2012-2016</t>
  </si>
  <si>
    <r>
      <rPr>
        <i/>
        <sz val="9"/>
        <color theme="1"/>
        <rFont val="Calibri"/>
        <family val="2"/>
        <scheme val="minor"/>
      </rPr>
      <t>Source</t>
    </r>
    <r>
      <rPr>
        <sz val="9"/>
        <color theme="1"/>
        <rFont val="Calibri"/>
        <family val="2"/>
        <scheme val="minor"/>
      </rPr>
      <t>: Annual domestic violence reports. https://www.njsp.org/ucr/domestic-violence-reports.shtml</t>
    </r>
  </si>
  <si>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(from 2006 onward). Note that total county population size has not been accounted for in this indicator.</t>
    </r>
  </si>
  <si>
    <t>12.2 Domestic violence incidents (# reported) over time, in county</t>
  </si>
  <si>
    <r>
      <rPr>
        <sz val="10"/>
        <color rgb="FF231F20"/>
        <rFont val="Segoe UI"/>
        <family val="2"/>
      </rPr>
      <t>Galloway Twp.</t>
    </r>
  </si>
  <si>
    <r>
      <rPr>
        <sz val="10"/>
        <color rgb="FF231F20"/>
        <rFont val="Segoe UI"/>
        <family val="2"/>
      </rPr>
      <t>Hamilton Twp.</t>
    </r>
  </si>
  <si>
    <r>
      <rPr>
        <sz val="10"/>
        <color rgb="FF231F20"/>
        <rFont val="Segoe UI"/>
        <family val="2"/>
      </rPr>
      <t>Atlantic City</t>
    </r>
  </si>
  <si>
    <r>
      <rPr>
        <sz val="10"/>
        <color rgb="FF231F20"/>
        <rFont val="Segoe UI"/>
        <family val="2"/>
      </rPr>
      <t>Egg Harbor Twp.</t>
    </r>
  </si>
  <si>
    <r>
      <rPr>
        <sz val="10"/>
        <color rgb="FF231F20"/>
        <rFont val="Segoe UI"/>
        <family val="2"/>
      </rPr>
      <t>Ventnor City</t>
    </r>
  </si>
  <si>
    <r>
      <rPr>
        <sz val="10"/>
        <color rgb="FF231F20"/>
        <rFont val="Segoe UI"/>
        <family val="2"/>
      </rPr>
      <t>Brigantine City</t>
    </r>
  </si>
  <si>
    <r>
      <rPr>
        <sz val="10"/>
        <color rgb="FF231F20"/>
        <rFont val="Segoe UI"/>
        <family val="2"/>
      </rPr>
      <t>Hammonton</t>
    </r>
    <r>
      <rPr>
        <sz val="10"/>
        <rFont val="Segoe UI"/>
        <family val="2"/>
      </rPr>
      <t xml:space="preserve"> Town</t>
    </r>
  </si>
  <si>
    <t>Pleasantville City</t>
  </si>
  <si>
    <r>
      <rPr>
        <sz val="10"/>
        <color rgb="FF231F20"/>
        <rFont val="Segoe UI"/>
        <family val="2"/>
      </rPr>
      <t>Absecon City</t>
    </r>
  </si>
  <si>
    <r>
      <rPr>
        <sz val="10"/>
        <color rgb="FF231F20"/>
        <rFont val="Segoe UI"/>
        <family val="2"/>
      </rPr>
      <t>Buena Boro</t>
    </r>
  </si>
  <si>
    <r>
      <rPr>
        <sz val="10"/>
        <color rgb="FF231F20"/>
        <rFont val="Segoe UI"/>
        <family val="2"/>
      </rPr>
      <t>Somers Point City</t>
    </r>
  </si>
  <si>
    <t>Mullica Twsp.</t>
  </si>
  <si>
    <r>
      <rPr>
        <sz val="10"/>
        <color rgb="FF231F20"/>
        <rFont val="Segoe UI"/>
        <family val="2"/>
      </rPr>
      <t>Egg Harbor City</t>
    </r>
  </si>
  <si>
    <t>Linwood City</t>
  </si>
  <si>
    <r>
      <rPr>
        <sz val="10"/>
        <color rgb="FF231F20"/>
        <rFont val="Segoe UI"/>
        <family val="2"/>
      </rPr>
      <t>Buena Vista Twp.</t>
    </r>
  </si>
  <si>
    <t>Northfield City</t>
  </si>
  <si>
    <r>
      <rPr>
        <sz val="10"/>
        <color rgb="FF231F20"/>
        <rFont val="Segoe UI"/>
        <family val="2"/>
      </rPr>
      <t>Folsom Boro</t>
    </r>
  </si>
  <si>
    <r>
      <rPr>
        <sz val="10"/>
        <color rgb="FF231F20"/>
        <rFont val="Segoe UI"/>
        <family val="2"/>
      </rPr>
      <t>Weymouth Twp.</t>
    </r>
  </si>
  <si>
    <r>
      <rPr>
        <sz val="10"/>
        <color rgb="FF231F20"/>
        <rFont val="Segoe UI"/>
        <family val="2"/>
      </rPr>
      <t>Estell Manor City</t>
    </r>
  </si>
  <si>
    <r>
      <rPr>
        <sz val="10"/>
        <color rgb="FF231F20"/>
        <rFont val="Segoe UI"/>
        <family val="2"/>
      </rPr>
      <t>Corbin City</t>
    </r>
  </si>
  <si>
    <t>Longport Boro</t>
  </si>
  <si>
    <r>
      <rPr>
        <sz val="10"/>
        <color rgb="FF231F20"/>
        <rFont val="Segoe UI"/>
        <family val="2"/>
      </rPr>
      <t>Port Republic</t>
    </r>
    <r>
      <rPr>
        <sz val="10"/>
        <rFont val="Segoe UI"/>
        <family val="2"/>
      </rPr>
      <t xml:space="preserve"> City</t>
    </r>
  </si>
  <si>
    <t>Offenses</t>
  </si>
  <si>
    <t>Source: NJ Cares: A real-time dashboard of Opioid related data and information. Office of the Attorney General of NJ. https://www.njcares.gov/#atla</t>
  </si>
  <si>
    <t>13.2 Number of (#) suspected opioid deaths over time, in county</t>
  </si>
  <si>
    <t>13.3. Change in Population for every one overdose death, 2017-2018</t>
  </si>
  <si>
    <t>Population per overdose death</t>
  </si>
  <si>
    <r>
      <rPr>
        <i/>
        <sz val="9"/>
        <color theme="1"/>
        <rFont val="Calibri"/>
        <family val="2"/>
        <scheme val="minor"/>
      </rPr>
      <t>Info</t>
    </r>
    <r>
      <rPr>
        <sz val="9"/>
        <color theme="1"/>
        <rFont val="Calibri"/>
        <family val="2"/>
        <scheme val="minor"/>
      </rPr>
      <t>: Calculation (2018-2017)/2017 = Percent Change</t>
    </r>
  </si>
  <si>
    <t>13.4 Population for every 1 overdose death over time, in county</t>
  </si>
  <si>
    <r>
      <rPr>
        <i/>
        <sz val="9"/>
        <color theme="1"/>
        <rFont val="Calibri"/>
        <family val="2"/>
        <scheme val="minor"/>
      </rPr>
      <t>Info</t>
    </r>
    <r>
      <rPr>
        <sz val="9"/>
        <color theme="1"/>
        <rFont val="Calibri"/>
        <family val="2"/>
        <scheme val="minor"/>
      </rPr>
      <t>: In terms of county residents not treatment sites. Highest % (in top 10% of column) highlighted in red. Lowest % (in bottom 10% of column) highlighted in green.</t>
    </r>
  </si>
  <si>
    <t>14.1. Atlantic county mental health services (programs), 2017</t>
  </si>
  <si>
    <r>
      <rPr>
        <i/>
        <sz val="9"/>
        <color theme="1"/>
        <rFont val="Calibri"/>
        <family val="2"/>
        <scheme val="minor"/>
      </rPr>
      <t>Source</t>
    </r>
    <r>
      <rPr>
        <sz val="9"/>
        <color theme="1"/>
        <rFont val="Calibri"/>
        <family val="2"/>
        <scheme val="minor"/>
      </rPr>
      <t>: NJ Department of Human Services. 2017. https://www.nj.gov/humanservices/dmhas/home/hotlines/MH_Dir_COMPLETE.pdf</t>
    </r>
  </si>
  <si>
    <r>
      <rPr>
        <i/>
        <sz val="9"/>
        <color theme="1"/>
        <rFont val="Calibri"/>
        <family val="2"/>
        <scheme val="minor"/>
      </rPr>
      <t>Info</t>
    </r>
    <r>
      <rPr>
        <sz val="9"/>
        <color theme="1"/>
        <rFont val="Calibri"/>
        <family val="2"/>
        <scheme val="minor"/>
      </rPr>
      <t>: Primary screening services info from https://www.state.nj.us/humanservices/dmhas/home/hotlines/MH_Screening_Centers.pdf</t>
    </r>
  </si>
  <si>
    <t>14.2. NJ county age adjusted frequency of mental health distress, 2017</t>
  </si>
  <si>
    <t>n</t>
  </si>
  <si>
    <t>Source: NJ State Health Assessment Data. Query Building Tool. https://www-doh.state.nj.us/doh-shad/query/builder/njbrfs/MentHlth14/MentHlth14AA11_.html</t>
  </si>
  <si>
    <r>
      <rPr>
        <i/>
        <sz val="9"/>
        <color theme="1"/>
        <rFont val="Calibri"/>
        <family val="2"/>
        <scheme val="minor"/>
      </rPr>
      <t>Info</t>
    </r>
    <r>
      <rPr>
        <sz val="9"/>
        <color theme="1"/>
        <rFont val="Calibri"/>
        <family val="2"/>
        <scheme val="minor"/>
      </rPr>
      <t>: Indicator: Frequent mental distress. 14 or more of the past 30 days "not good" Data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2017. Data not available by municipality.</t>
    </r>
  </si>
  <si>
    <t>14.3 Frequency (%) of mental health distress over time – age adjusted, in county</t>
  </si>
  <si>
    <t>14.4. Frequency (%) of mental health distress by race/ethnicity – age adjusted, in county</t>
  </si>
  <si>
    <t>14.5 Frequency (%) of mental health distress by sex – age adjusted, in county</t>
  </si>
  <si>
    <t>14.6. NJ county age adjusted prevalence of diagnosed depression, 2017</t>
  </si>
  <si>
    <t>Source: NJ State Health Assessment Data. Query Building Tool. https://www-doh.state.nj.us/doh-shad/query/builder/njbrfs/DXDepress/DXDepressAA11_.html</t>
  </si>
  <si>
    <r>
      <rPr>
        <i/>
        <sz val="9"/>
        <color theme="1"/>
        <rFont val="Calibri"/>
        <family val="2"/>
        <scheme val="minor"/>
      </rPr>
      <t>Info</t>
    </r>
    <r>
      <rPr>
        <sz val="9"/>
        <color theme="1"/>
        <rFont val="Calibri"/>
        <family val="2"/>
        <scheme val="minor"/>
      </rPr>
      <t>: Indicator: History of Diagnosed Depression Data (anytime in lifetime)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2017. Data not available by municipality.</t>
    </r>
  </si>
  <si>
    <t>14.7 Frequency (%) of depression over time, in county</t>
  </si>
  <si>
    <t>Source: NJ State Health Assessment Data. Query Building Tool.https://www-doh.state.nj.us/doh-shad/query/builder/njbrfs/DXDepress/DXDepressAA11_.html</t>
  </si>
  <si>
    <t>14.8. Diagnosed depression by race/ethnicity, in county</t>
  </si>
  <si>
    <t>14.9 Diagnosed depression by sex, in county</t>
  </si>
  <si>
    <t># enrolled</t>
  </si>
  <si>
    <t>Municipality Data Available?: Yes</t>
  </si>
  <si>
    <t>Note: Charter schools were included in the county of registered address. Note that total county population size has not been accounted for in this indicator.</t>
  </si>
  <si>
    <t>Note: Note that total county population size has not been accounted for in this indicator.</t>
  </si>
  <si>
    <t>6.3 Children (#) receiving free or reduced lunch, in county</t>
  </si>
  <si>
    <t>6.4 Children (#) receiving NJ SNAP supplemental nutritional assistance, in county</t>
  </si>
  <si>
    <t>COUNTY COPY</t>
  </si>
  <si>
    <t>Source: NJGUNStat reports, NJ State Police, Office of the Attorney General (October 2020). Can be found here: https://www.nj.gov/oag/njsp/njgunstat/index.shtml</t>
  </si>
  <si>
    <r>
      <t>Source:</t>
    </r>
    <r>
      <rPr>
        <sz val="9"/>
        <color theme="1"/>
        <rFont val="Calibri"/>
        <family val="2"/>
        <scheme val="minor"/>
      </rPr>
      <t xml:space="preserve"> NJGUNStat reports, NJ State Police, Office of the Attorney General (November 2019-October, 2020). Can be found here: https://www.nj.gov/oag/njsp/njgunstat/index.shtml</t>
    </r>
  </si>
  <si>
    <t>Crime guns recovered</t>
  </si>
  <si>
    <t>Depford</t>
  </si>
  <si>
    <t>North Brunswick</t>
  </si>
  <si>
    <t>New Brunsiwck</t>
  </si>
  <si>
    <t>Paulsboro</t>
  </si>
  <si>
    <t>Franklin Township</t>
  </si>
  <si>
    <t>Marlboro</t>
  </si>
  <si>
    <t>Woodridge</t>
  </si>
  <si>
    <t>Linden</t>
  </si>
  <si>
    <t>Asbury Park</t>
  </si>
  <si>
    <t>Blackwood</t>
  </si>
  <si>
    <t>Orange</t>
  </si>
  <si>
    <t>Irvington</t>
  </si>
  <si>
    <t>Ocean View</t>
  </si>
  <si>
    <t>East Orange</t>
  </si>
  <si>
    <t>Millville</t>
  </si>
  <si>
    <t>Seaside Park</t>
  </si>
  <si>
    <t>Ewing</t>
  </si>
  <si>
    <t>Elizabeth</t>
  </si>
  <si>
    <t>Jersey City</t>
  </si>
  <si>
    <t>Paterson</t>
  </si>
  <si>
    <t>Trenton</t>
  </si>
  <si>
    <t>Newark</t>
  </si>
  <si>
    <t>Source: NJGUNStat reports, NJ State Police, Office of the Attorney General (October, 2020). Can be found here: https://www.nj.gov/oag/njsp/njgunstat/index.shtml</t>
  </si>
  <si>
    <t>Contempt of Court</t>
  </si>
  <si>
    <t>Other Crime Causing SBI</t>
  </si>
  <si>
    <t>Cyber Harassment</t>
  </si>
  <si>
    <t>1.12. Children (#), by municipality</t>
  </si>
  <si>
    <t>11.5: Crime guns recovered (#) in NJ (by county), October 2020</t>
  </si>
  <si>
    <t>11.7: Municipalities in NJ with most crime guns recovered (#), October 2020</t>
  </si>
  <si>
    <t>12.4. Domestic violence offenses by type (#) in New Jersey, 2019</t>
  </si>
  <si>
    <t>12.5. Domestic violence offenses by type (#) in County, 2019</t>
  </si>
  <si>
    <t>6.2 Individuals (#) enrolled in WIC nutrition program, in county</t>
  </si>
  <si>
    <t xml:space="preserve">County </t>
  </si>
  <si>
    <t>1.1. NJ counties race/ethnicity (percentage), 2019</t>
  </si>
  <si>
    <t xml:space="preserve">Source: American Community Survey (US Census), 2019 data. Demographic and Housing Estimates, 1-yr. Selected NJ and County. DP05. **** the estimate is controlled. A statistical test for sampling variability is not appropriate. </t>
  </si>
  <si>
    <t>1.3. Atlantic county municipalities race/ethnicity (percentage), 2019</t>
  </si>
  <si>
    <t xml:space="preserve">Source: American Community Survey (US Census), 2019 data. Demographic and Housing Estimates, 5-yr. Selected NJ and County. DP05 </t>
  </si>
  <si>
    <t>Source: Selected social characteristics in the US.  American Community Survey 1-yr estimates. 2019. DP02</t>
  </si>
  <si>
    <t>Source: Selected social characteristics in the US.  American Community Survey 1-yr estimates. 2015-2019. DP02</t>
  </si>
  <si>
    <t>1.7. NJ county language demographics (percentage), 2019</t>
  </si>
  <si>
    <t>Source: Selected social characteristics in the US. ACS 1-yr estimates. 2019. DP02</t>
  </si>
  <si>
    <t>*Salem County did not have 2019 1-year ACS estimates available for English-Only Speakers. 5-year ACS estimates were used for Salem county’s 2019 % of English-Only Speakers.</t>
  </si>
  <si>
    <t>Source: Selected characteristics by native and foreign born populations. American Community Survey 1-yr estimates. 2015-2019.</t>
  </si>
  <si>
    <t xml:space="preserve">Source/Info: CHILDREN CHARACTERISTICS, 2019 American Community Survey 1-Year Estimates. Table S0901. Data over time not provided as suggested by HSAC team._x000D_
Data are available for 5-year span. Each chart reflects the proportion of children in each age group out of the total # of children in the county  (# per age group/total # of children)*100._x000D_
</t>
  </si>
  <si>
    <t xml:space="preserve">Source: American Community Survey (US Census), 2019 data. CHILDREN CHARACTERISTICS and Population Under 18 Years of Age, 2019 American Community Survey 1-Year Estimates. Tables S0901 and B09001. </t>
  </si>
  <si>
    <t>Source: Department of Children and Families, December 31, 2019</t>
  </si>
  <si>
    <t>Note: A total of 44,632 children were being served by New Jersey CP&amp;P on December 31, 2019.  This includes 3,020 children with no county reported. Note that total county population size has not been accounted for in this indicator.</t>
  </si>
  <si>
    <t>2.3. Atlantic county municipality poverty rate of families with children &lt; 18  (in the past 12 months), 2019</t>
  </si>
  <si>
    <t>2.1. NJ county poverty rate of families with children &lt;18 (in the past 12 months), 2019</t>
  </si>
  <si>
    <t>Source: Selected economic characteristics. American Community Survey 1-yr estimates. 2019.</t>
  </si>
  <si>
    <t>Source: Selected economic characteristics. American Community Survey 1-yr estimates. 2015-2019.</t>
  </si>
  <si>
    <t>4.1. NJ counties median household income, 2019</t>
  </si>
  <si>
    <t>4.3. Atlantic county municipalities median household income, 2019</t>
  </si>
  <si>
    <r>
      <rPr>
        <i/>
        <sz val="9"/>
        <color theme="1"/>
        <rFont val="Calibri"/>
        <family val="2"/>
        <scheme val="minor"/>
      </rPr>
      <t>Source</t>
    </r>
    <r>
      <rPr>
        <sz val="9"/>
        <color theme="1"/>
        <rFont val="Calibri"/>
        <family val="2"/>
        <scheme val="minor"/>
      </rPr>
      <t>: Source: HUD, Comprehensive Housing Affordability Strategy (CHAS), 2007-2016 data. Severe housing problems.</t>
    </r>
  </si>
  <si>
    <r>
      <rPr>
        <i/>
        <sz val="9"/>
        <color theme="1"/>
        <rFont val="Calibri"/>
        <family val="2"/>
        <scheme val="minor"/>
      </rPr>
      <t>Source</t>
    </r>
    <r>
      <rPr>
        <sz val="9"/>
        <color theme="1"/>
        <rFont val="Calibri"/>
        <family val="2"/>
        <scheme val="minor"/>
      </rPr>
      <t>: https://map.feedingamerica.org/county/2018/overall/new-jersey/</t>
    </r>
  </si>
  <si>
    <t>2018-19</t>
  </si>
  <si>
    <t>2019-20</t>
  </si>
  <si>
    <r>
      <rPr>
        <i/>
        <sz val="9"/>
        <color theme="1"/>
        <rFont val="Calibri"/>
        <family val="2"/>
        <scheme val="minor"/>
      </rPr>
      <t>Source</t>
    </r>
    <r>
      <rPr>
        <sz val="9"/>
        <color theme="1"/>
        <rFont val="Calibri"/>
        <family val="2"/>
        <scheme val="minor"/>
      </rPr>
      <t>:American Community Survey. Commuting characteristics by sex. 2019 American Community Survey 1-Year Estimates. S0801.</t>
    </r>
  </si>
  <si>
    <r>
      <rPr>
        <i/>
        <sz val="9"/>
        <color theme="1"/>
        <rFont val="Calibri"/>
        <family val="2"/>
        <scheme val="minor"/>
      </rPr>
      <t>Source</t>
    </r>
    <r>
      <rPr>
        <sz val="9"/>
        <color theme="1"/>
        <rFont val="Calibri"/>
        <family val="2"/>
        <scheme val="minor"/>
      </rPr>
      <t>:American Community Survey. Commuting characteristics by sex. 2015-2019 American Community Survey 1-Year Estimates. S0801.</t>
    </r>
  </si>
  <si>
    <t>8.5. Annual Total Auto Cost ($) across NJ counties, 2020</t>
  </si>
  <si>
    <r>
      <rPr>
        <i/>
        <sz val="9"/>
        <color theme="1"/>
        <rFont val="Calibri"/>
        <family val="2"/>
        <scheme val="minor"/>
      </rPr>
      <t>Source</t>
    </r>
    <r>
      <rPr>
        <sz val="9"/>
        <color theme="1"/>
        <rFont val="Calibri"/>
        <family val="2"/>
        <scheme val="minor"/>
      </rPr>
      <t>: Housing and Transportation Affordability Index from Center for Neighborhood Technology, 2020 https://htaindex.cnt.org/total-driving-costs/</t>
    </r>
  </si>
  <si>
    <t>9.1. Proportion of NJ county minors with no health insurance coverage, 2019</t>
  </si>
  <si>
    <t>9.3. Proportion of Atlantic county municipality minors with no health insurance coverage, 2019</t>
  </si>
  <si>
    <t>9.4 NJ Family Care Medicaid Participation, by County, November 2020</t>
  </si>
  <si>
    <t>Medicaid Participation (Nov, 2020) New Jersey Family Care, Non-ABD Children</t>
  </si>
  <si>
    <t>Medicaid Participation (Nov, 2020) New Jersey Family Care, Non-ABD Adults</t>
  </si>
  <si>
    <t>9.5 Percentage of Children Meeting All Immunization Requirements by Grade Type and County, NJ, 2019-2020</t>
  </si>
  <si>
    <t>2019-2020</t>
  </si>
  <si>
    <t>9.7 Reports of late or lack of prenatal care, by County, 2018-2019</t>
  </si>
  <si>
    <t># reported 2019</t>
  </si>
  <si>
    <t>10.1. NJ county average weekly wage ($) by quarter, 2019</t>
  </si>
  <si>
    <t>10.2. Atlantic county average weekly wage by quarter, 2017-2019</t>
  </si>
  <si>
    <t xml:space="preserve">10.3. County level unemployment rates, October 2019-September 2020 (unadjusted) </t>
  </si>
  <si>
    <t>10.5. NJ counties median Income by Sex, 2019</t>
  </si>
  <si>
    <t>Source: American Community Survey. Table DP03. Selected economic characteristics. 2019 American Community Survey, 1-yr estimates</t>
  </si>
  <si>
    <t xml:space="preserve">Source: American Community Survey. Table DP03. Selected economic characteristics. 2019 American Community Survey, 1-yr estimates     </t>
  </si>
  <si>
    <t>Source: American Community Survey. Table DP03. Selected economic characteristics. 2015-19 American Community Survey, 1-yr estimates</t>
  </si>
  <si>
    <t>10.8 Atlantic county municipalities median Income by Sex, 2019</t>
  </si>
  <si>
    <t>11.1. Violent Crimes (#) and the Crime Rate (per 1,000), 2019</t>
  </si>
  <si>
    <t>Source: New Jersey Municipal-County Offense &amp; Demographic Data, 2019, Section 7</t>
  </si>
  <si>
    <t xml:space="preserve">https://www.njsp.org/ucr/uniform-crime-reports.shtml </t>
  </si>
  <si>
    <r>
      <rPr>
        <i/>
        <sz val="9"/>
        <color theme="1"/>
        <rFont val="Calibri"/>
        <family val="2"/>
        <scheme val="minor"/>
      </rPr>
      <t>Source</t>
    </r>
    <r>
      <rPr>
        <sz val="9"/>
        <color theme="1"/>
        <rFont val="Calibri"/>
        <family val="2"/>
        <scheme val="minor"/>
      </rPr>
      <t>: Annie E Casey Kids Count Data using raw data from NJ Department of Law and Public Safety, Division of NJ State Police, Uniform Crime Reports. Updated May 2020</t>
    </r>
  </si>
  <si>
    <r>
      <rPr>
        <i/>
        <sz val="9"/>
        <color theme="1"/>
        <rFont val="Calibri"/>
        <family val="2"/>
        <scheme val="minor"/>
      </rPr>
      <t>Info</t>
    </r>
    <r>
      <rPr>
        <sz val="9"/>
        <color theme="1"/>
        <rFont val="Calibri"/>
        <family val="2"/>
        <scheme val="minor"/>
      </rPr>
      <t>: The number of NJ juveniles arrested and the rate per 1,000 youth under age 18. Raw data from NJ Department of Law and Public Safety, Division of NJ State Police, Uniform Crime Reports. Updated May 2020. Municipality data not available.</t>
    </r>
  </si>
  <si>
    <t>Info: The number of NJ juveniles arrested and the rate per 1,000 youth under age 18. Raw data from NJ Department of Law and Public Safety, Division of NJ State Police, Uniform Crime Reports. Updated May 2020. Municipality data not available.</t>
  </si>
  <si>
    <t>12.1. NJ county domestic violence incidents, 2019</t>
  </si>
  <si>
    <t>12.3. Domestic violence incidents by Atlantic county municipality, 2013-2019</t>
  </si>
  <si>
    <t>13.1. NJ counties suspected opioid overdose deaths and % change, 2018-2019</t>
  </si>
  <si>
    <r>
      <rPr>
        <i/>
        <sz val="9"/>
        <color theme="1"/>
        <rFont val="Calibri"/>
        <family val="2"/>
        <scheme val="minor"/>
      </rPr>
      <t>Info</t>
    </r>
    <r>
      <rPr>
        <sz val="9"/>
        <color theme="1"/>
        <rFont val="Calibri"/>
        <family val="2"/>
        <scheme val="minor"/>
      </rPr>
      <t>:Calculation (2019-2018)/2018=Percent Change</t>
    </r>
  </si>
  <si>
    <r>
      <rPr>
        <i/>
        <sz val="9"/>
        <color theme="1"/>
        <rFont val="Calibri"/>
        <family val="2"/>
        <scheme val="minor"/>
      </rPr>
      <t>Info:</t>
    </r>
    <r>
      <rPr>
        <sz val="9"/>
        <color theme="1"/>
        <rFont val="Calibri"/>
        <family val="2"/>
        <scheme val="minor"/>
      </rPr>
      <t xml:space="preserve"> Note that total county population size has not been accounted for in this indicator.</t>
    </r>
  </si>
  <si>
    <t>13.5. Proportion of substances (percentage) identified at substance abuse treatment center admissions across NJ counties, 2018</t>
  </si>
  <si>
    <r>
      <rPr>
        <i/>
        <sz val="9"/>
        <color theme="1"/>
        <rFont val="Calibri"/>
        <family val="2"/>
        <scheme val="minor"/>
      </rPr>
      <t>Source</t>
    </r>
    <r>
      <rPr>
        <sz val="9"/>
        <color theme="1"/>
        <rFont val="Calibri"/>
        <family val="2"/>
        <scheme val="minor"/>
      </rPr>
      <t>: https://www.nj.gov/humanservices/dmhas/publications/statistical/Substance%20Abuse%20Overview/2018/Pas.pdf Department of Health Division of Mental Health and Addiction Services Office of Planning, Research, Evaluation and Prevention, September 2019 Report. This statewide Substance Abuse Overview provides statistics on substance abuse treatment in New Jersey for calendar year 2018. In 2018, there were 89,629 treatment admissions and 87,516 discharges reported to the New Jersey Department of Health, Division of Mental Health and Addiction Services by substance abuse treatment providers. These data were submitted through the web-based New Jersey Substance Abuse Monitoring System (NJSAMS). This report is based on the information provided in the June 2019 NJSAMS download data.</t>
    </r>
  </si>
  <si>
    <t>15.1 Children enrolled in special education services, by County, 2018-2019</t>
  </si>
  <si>
    <t>2019 Copy This County</t>
  </si>
  <si>
    <r>
      <rPr>
        <i/>
        <sz val="10"/>
        <color theme="1"/>
        <rFont val="Calibri"/>
        <family val="2"/>
        <scheme val="minor"/>
      </rPr>
      <t>Source</t>
    </r>
    <r>
      <rPr>
        <sz val="10"/>
        <color theme="1"/>
        <rFont val="Calibri"/>
        <family val="2"/>
        <scheme val="minor"/>
      </rPr>
      <t>: New Jersey Department of Education Office of Special Education Programs, 2019 Special Education Data</t>
    </r>
  </si>
  <si>
    <t>Data updated as of October 2019.</t>
  </si>
  <si>
    <t>15.2 Children Receiving Early Intervention Services, by County, 2018-2019</t>
  </si>
  <si>
    <t>Population_Under18_2019</t>
  </si>
  <si>
    <t>Source: American Community Survey (US Census), 2015-2019 data. Demographic and Housing Estimates, 1-yr. Selected NJ and County.  **** the estimate is controlled. A statistical test for sampling variability is not appropriate. DP05</t>
  </si>
  <si>
    <t>2016-17</t>
  </si>
  <si>
    <r>
      <rPr>
        <i/>
        <sz val="9"/>
        <color theme="1"/>
        <rFont val="Calibri"/>
        <family val="2"/>
        <scheme val="minor"/>
      </rPr>
      <t>Info</t>
    </r>
    <r>
      <rPr>
        <sz val="9"/>
        <color theme="1"/>
        <rFont val="Calibri"/>
        <family val="2"/>
        <scheme val="minor"/>
      </rPr>
      <t>: Calculated from a "typical regional" family profile with a gas cost of $2.30/gallon (NJ state average was $2.30 on December 10, 2020)</t>
    </r>
  </si>
  <si>
    <t>Source: Selected social characteristics in the US. American Community Survey 5-yr estimates. 2019. DP02</t>
  </si>
  <si>
    <t>Source: Selected social characteristics in the US.  American Community Survey 5-yr estimates. 2019. DP02</t>
  </si>
  <si>
    <t>Source: Selected economic characteristics. American Community Survey 5-yr estimates. 2019.</t>
  </si>
  <si>
    <t>Source: American Community Survey. Commuting characteristics by sex. 2019 American Community Survey 5-Year Estimates. S0801.</t>
  </si>
  <si>
    <t>Source: 2019 data. Selected economic characteristics. American Community Survey 1-yr estimates. 2015-2019. American Community Survey.</t>
  </si>
  <si>
    <t>Source: American Community Survey. Table DP03. Selected economic characteristics. 2019 American Community Survey, 5-yr estimates</t>
  </si>
  <si>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Municipality estimates are not available. Note that total county population size has not been accounted for in this indicator.</t>
    </r>
  </si>
  <si>
    <t>6.1 Food Insecurity (%) across counties, 2018</t>
  </si>
  <si>
    <t>Source: New Jersey Annual Immunization Status Reports, 2014-2020</t>
  </si>
  <si>
    <t>Note. The number of children estimated to be in group settings across the state (6,253 or 0.32% of total youth population) is not included above.</t>
  </si>
  <si>
    <r>
      <rPr>
        <i/>
        <sz val="9"/>
        <color theme="1"/>
        <rFont val="Calibri"/>
        <family val="2"/>
        <scheme val="minor"/>
      </rPr>
      <t>Source</t>
    </r>
    <r>
      <rPr>
        <sz val="9"/>
        <color theme="1"/>
        <rFont val="Calibri"/>
        <family val="2"/>
        <scheme val="minor"/>
      </rPr>
      <t>: New Jersey Department of Human Services, Division of Family Development via Advocates for Children of New Jersey Data Dashboard</t>
    </r>
  </si>
  <si>
    <r>
      <rPr>
        <i/>
        <sz val="9"/>
        <color theme="1"/>
        <rFont val="Calibri"/>
        <family val="2"/>
        <scheme val="minor"/>
      </rPr>
      <t>Source</t>
    </r>
    <r>
      <rPr>
        <sz val="9"/>
        <color theme="1"/>
        <rFont val="Calibri"/>
        <family val="2"/>
        <scheme val="minor"/>
      </rPr>
      <t>: Economic Policy Institute: https://www.epi.org/resources/budget/</t>
    </r>
  </si>
  <si>
    <t>Info: Calculation of median family income here does not align with American Community Survey 5-yr estimates. Estimates are for a two-parent, two-child family. Data is as of March 2018.  Budgets are in 2017 dollars. Some numbers may not sum due to rounding.</t>
  </si>
  <si>
    <t>Source: American Community Survey (US Census), 2019 data. Income in the past 12 months (in 2019 inflation adjusted dollars), 5-year estimates.</t>
  </si>
  <si>
    <t>Source: Source: American Community Survey (US Census), 2020 data.; County Health Ranking &amp; Roadmaps, A Robert Wood Johnson Foundation Program: https://www.countyhealthrankings.org/app/new-jersey/2020/measure/factors/154/data</t>
  </si>
  <si>
    <t>Info: Severe housing cost burden defined as percentage of households that spend 50% or more of their household income on housing per RWJ 2020 County Health Rankings which are based on 2014-2018 data. Error not available for the United States or New Jersey.</t>
  </si>
  <si>
    <r>
      <rPr>
        <i/>
        <sz val="9"/>
        <rFont val="Calibri"/>
        <family val="2"/>
        <scheme val="minor"/>
      </rPr>
      <t xml:space="preserve">Info: </t>
    </r>
    <r>
      <rPr>
        <sz val="9"/>
        <rFont val="Calibri"/>
        <family val="2"/>
        <scheme val="minor"/>
      </rPr>
      <t>Severe housing problems defined as percentage of households with at least 1 of 4 housing problems: overcrowding, high housing costs, lack of kitchen facilities, or lack of plumbing facilities per RWJ county health rankings from 2015-2020.  The 2015, 2016, 2017, 2018, 2019, and 2020. County Health Ratings used data from 2007-2011, 2008-2012, 2009-2013, 2010-2014, 2011-2015, and 2012-2016 respectively.</t>
    </r>
  </si>
  <si>
    <t>For ALL persons. Original source U.S. Census Bureau Current Population Survey and the U.S. Department of Agriculture Economic Research Service, as presented in the Feeding America, Map the Meal Gap Report or https://map.feedingamerica.org/county/2018/overall/new-jersey/ To accurately estimate the number of people who may be food insecure in every U.S. county and congressional district, Map the Meal Gap uses publicly available state and local data from the U.S. Census Bureau and Bureau of Labor Statistics on factors that research has shown to contribute to food insecurity. These factors include unemployment and poverty, as well as other demographic and household characteristics. In addition to measuring how pervasive the need is, the study also estimates the cost of a meal, and the amount of need among people who are food insecure, using local data from Nielsen and national survey data from the Census Bureau. More information is available online in our technical brief.   Food insecurity rates decreased for most counties from 2015-2017.  Feeding American made two improvements to the model used to estimate local food insecurity.  The estimates now account for disability status and reflect a refined definition of poverty. These changes both improve the accuracy of our estimates and align the model with the most up-to-date research on the key determinants of food insecurity. Due to this, data prior to 2018 won't be comparable to prior years.</t>
  </si>
  <si>
    <t>Source: The New Jersey Annual Immunization Status Reports, 2019-2020</t>
  </si>
  <si>
    <t>10.4 Median unemployment rates, October 2019-September 2020, across counties</t>
  </si>
  <si>
    <t>State of New Jersey, Department of Law &amp; Public Safety, Office of the Attorney General, New Jersey State Police, 2019 Uniform Crime Reports</t>
  </si>
  <si>
    <t>https://www.njsp.org/ucr/uniform-crime-reports.shtml</t>
  </si>
  <si>
    <t>Source: American Community Survey (US Census), 2019 data. Income in the past 12 months (in 2019 inflation adjusted dollars), 1-year estimates</t>
  </si>
  <si>
    <t>Source: American Community Survey (US Census), 2015-2019 data. Income in the past 12 months (in 2019 inflation adjusted dollars), 1-year estimates</t>
  </si>
  <si>
    <t>*****</t>
  </si>
  <si>
    <t>Northfield city, Atlantic County, New Jersey</t>
  </si>
  <si>
    <t>Absecon city</t>
  </si>
  <si>
    <t>Buena borough</t>
  </si>
  <si>
    <t>Buena Vista township</t>
  </si>
  <si>
    <t>Folsom borough</t>
  </si>
  <si>
    <t>Galloway township</t>
  </si>
  <si>
    <t>Hammonton town</t>
  </si>
  <si>
    <t>Linwood city</t>
  </si>
  <si>
    <t>Longport borough</t>
  </si>
  <si>
    <t>Mullica township</t>
  </si>
  <si>
    <t>Pleasantville city</t>
  </si>
  <si>
    <t>Port Republic city</t>
  </si>
  <si>
    <t>Somers Point city</t>
  </si>
  <si>
    <t>Weymouth township</t>
  </si>
  <si>
    <t>NJ avg 23%</t>
  </si>
  <si>
    <t>Estell Manor city</t>
  </si>
  <si>
    <t>Northfield city</t>
  </si>
  <si>
    <t>NJ avg 68%</t>
  </si>
  <si>
    <t>Atlantic Avg. 73%</t>
  </si>
  <si>
    <t>Buena Vista</t>
  </si>
  <si>
    <t>US 14%</t>
  </si>
  <si>
    <t>NJ 10%</t>
  </si>
  <si>
    <t>Ventnor City</t>
  </si>
  <si>
    <t>Atlantic County avg 16.5%</t>
  </si>
  <si>
    <t>Under 3 years</t>
  </si>
  <si>
    <t>3 and 4 years</t>
  </si>
  <si>
    <t>5 years</t>
  </si>
  <si>
    <t>6 to 8 years</t>
  </si>
  <si>
    <t>9 to 11 years</t>
  </si>
  <si>
    <t>12 to 14 years</t>
  </si>
  <si>
    <t>15 to 17 years</t>
  </si>
  <si>
    <t>Total in households &lt;18</t>
  </si>
  <si>
    <t>Atlantic Median $62,110</t>
  </si>
  <si>
    <t>17-19%</t>
  </si>
  <si>
    <t>19-20%</t>
  </si>
  <si>
    <t>20-21%</t>
  </si>
  <si>
    <t>20-22%</t>
  </si>
  <si>
    <t>21-23%</t>
  </si>
  <si>
    <t>US avg. 11.5%</t>
  </si>
  <si>
    <t>NJ avg. 8.7%</t>
  </si>
  <si>
    <t>US avg. 27.6</t>
  </si>
  <si>
    <t>NJ avg. 33.1</t>
  </si>
  <si>
    <t>Atlantic Avg. 24.9</t>
  </si>
  <si>
    <t>NJ avg. 4.3%</t>
  </si>
  <si>
    <t>Atlantic Avg. 3.9%</t>
  </si>
  <si>
    <r>
      <rPr>
        <sz val="10"/>
        <color rgb="FF333333"/>
        <rFont val="Calibri"/>
        <family val="2"/>
        <scheme val="minor"/>
      </rPr>
      <t>Essex</t>
    </r>
  </si>
  <si>
    <r>
      <rPr>
        <sz val="10"/>
        <color rgb="FF333333"/>
        <rFont val="Calibri"/>
        <family val="2"/>
        <scheme val="minor"/>
      </rPr>
      <t>Hudson</t>
    </r>
  </si>
  <si>
    <r>
      <rPr>
        <sz val="10"/>
        <color rgb="FF333333"/>
        <rFont val="Calibri"/>
        <family val="2"/>
        <scheme val="minor"/>
      </rPr>
      <t>Ocean</t>
    </r>
  </si>
  <si>
    <r>
      <rPr>
        <sz val="10"/>
        <color rgb="FF333333"/>
        <rFont val="Calibri"/>
        <family val="2"/>
        <scheme val="minor"/>
      </rPr>
      <t>Passaic</t>
    </r>
  </si>
  <si>
    <r>
      <rPr>
        <sz val="10"/>
        <color rgb="FF333333"/>
        <rFont val="Calibri"/>
        <family val="2"/>
        <scheme val="minor"/>
      </rPr>
      <t>Camden</t>
    </r>
  </si>
  <si>
    <r>
      <rPr>
        <sz val="10"/>
        <color rgb="FF333333"/>
        <rFont val="Calibri"/>
        <family val="2"/>
        <scheme val="minor"/>
      </rPr>
      <t>Middlesex</t>
    </r>
  </si>
  <si>
    <r>
      <rPr>
        <sz val="10"/>
        <color rgb="FF333333"/>
        <rFont val="Calibri"/>
        <family val="2"/>
        <scheme val="minor"/>
      </rPr>
      <t>Union</t>
    </r>
  </si>
  <si>
    <r>
      <rPr>
        <sz val="10"/>
        <color rgb="FF333333"/>
        <rFont val="Calibri"/>
        <family val="2"/>
        <scheme val="minor"/>
      </rPr>
      <t>Bergen</t>
    </r>
  </si>
  <si>
    <r>
      <rPr>
        <sz val="10"/>
        <color rgb="FF333333"/>
        <rFont val="Calibri"/>
        <family val="2"/>
        <scheme val="minor"/>
      </rPr>
      <t>Mercer</t>
    </r>
  </si>
  <si>
    <r>
      <rPr>
        <sz val="10"/>
        <color rgb="FF333333"/>
        <rFont val="Calibri"/>
        <family val="2"/>
        <scheme val="minor"/>
      </rPr>
      <t>Monmouth</t>
    </r>
  </si>
  <si>
    <r>
      <rPr>
        <sz val="10"/>
        <color rgb="FF333333"/>
        <rFont val="Calibri"/>
        <family val="2"/>
        <scheme val="minor"/>
      </rPr>
      <t>Burlington</t>
    </r>
  </si>
  <si>
    <r>
      <rPr>
        <sz val="10"/>
        <color rgb="FF333333"/>
        <rFont val="Calibri"/>
        <family val="2"/>
        <scheme val="minor"/>
      </rPr>
      <t>Cumberland</t>
    </r>
  </si>
  <si>
    <r>
      <rPr>
        <sz val="10"/>
        <color rgb="FF333333"/>
        <rFont val="Calibri"/>
        <family val="2"/>
        <scheme val="minor"/>
      </rPr>
      <t>Gloucester</t>
    </r>
  </si>
  <si>
    <r>
      <rPr>
        <sz val="10"/>
        <color rgb="FF333333"/>
        <rFont val="Calibri"/>
        <family val="2"/>
        <scheme val="minor"/>
      </rPr>
      <t>Morris</t>
    </r>
  </si>
  <si>
    <r>
      <rPr>
        <sz val="10"/>
        <color rgb="FF333333"/>
        <rFont val="Calibri"/>
        <family val="2"/>
        <scheme val="minor"/>
      </rPr>
      <t>Somerset</t>
    </r>
  </si>
  <si>
    <r>
      <rPr>
        <sz val="10"/>
        <color rgb="FF333333"/>
        <rFont val="Calibri"/>
        <family val="2"/>
        <scheme val="minor"/>
      </rPr>
      <t>Cape May</t>
    </r>
  </si>
  <si>
    <r>
      <rPr>
        <sz val="10"/>
        <color rgb="FF333333"/>
        <rFont val="Calibri"/>
        <family val="2"/>
        <scheme val="minor"/>
      </rPr>
      <t>Salem</t>
    </r>
  </si>
  <si>
    <r>
      <rPr>
        <sz val="10"/>
        <color rgb="FF333333"/>
        <rFont val="Calibri"/>
        <family val="2"/>
        <scheme val="minor"/>
      </rPr>
      <t>Warren</t>
    </r>
  </si>
  <si>
    <r>
      <rPr>
        <sz val="10"/>
        <color rgb="FF333333"/>
        <rFont val="Calibri"/>
        <family val="2"/>
        <scheme val="minor"/>
      </rPr>
      <t>Sussex</t>
    </r>
  </si>
  <si>
    <r>
      <rPr>
        <sz val="10"/>
        <color rgb="FF333333"/>
        <rFont val="Calibri"/>
        <family val="2"/>
        <scheme val="minor"/>
      </rPr>
      <t>Hunterdon</t>
    </r>
  </si>
  <si>
    <r>
      <rPr>
        <sz val="10"/>
        <color rgb="FF333333"/>
        <rFont val="Calibri"/>
        <family val="2"/>
        <scheme val="minor"/>
      </rPr>
      <t>Other</t>
    </r>
  </si>
  <si>
    <r>
      <rPr>
        <b/>
        <sz val="10"/>
        <color rgb="FF333333"/>
        <rFont val="Calibri"/>
        <family val="2"/>
        <scheme val="minor"/>
      </rPr>
      <t>Atlantic</t>
    </r>
  </si>
  <si>
    <t>NJ avg. 94.4%</t>
  </si>
  <si>
    <t xml:space="preserve">March </t>
  </si>
  <si>
    <t>Jun</t>
  </si>
  <si>
    <t>NJ Median 5.5%</t>
  </si>
  <si>
    <t>Criminal Coercion</t>
  </si>
  <si>
    <t>--</t>
  </si>
  <si>
    <t>Criminal Sexual Contact</t>
  </si>
  <si>
    <t>Sexual Assault</t>
  </si>
  <si>
    <t>Terroristic Threats</t>
  </si>
  <si>
    <t>NJ -3% change</t>
  </si>
  <si>
    <t>Source: Data were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https://expo.nj.com/news/g66l-2019/01/f350923ebe9277/the-cost-of-daycare-in-all-21-nj-counties-ranked-from-least-to-most-expensive.html.  Note: While the child care cost estimates are from 2017, the median income estimates are from American Community Survey, Income in the past 12 months (in 2019 inflation adjusted dollars), 1-year estimates.</t>
  </si>
  <si>
    <t>Egg Harbor Township</t>
  </si>
  <si>
    <t>Egg Harbor City</t>
  </si>
  <si>
    <t xml:space="preserve">Egg Harbor township </t>
  </si>
  <si>
    <t>Source: American Community Survey (US Census), 2019 data. CHILDREN CHARACTERISTICS, 2019 American Community Survey 5-Year Estimates. Table S0901 and Table B09001.</t>
  </si>
  <si>
    <t>Atlantic 16.6%</t>
  </si>
  <si>
    <t>11. Community Safety</t>
  </si>
  <si>
    <t>NJ Median $85,751</t>
  </si>
  <si>
    <t>US Median $65,712</t>
  </si>
  <si>
    <t>Note: Cape May and Salem Counties do not have any data available. Late prenatal care is considered month 7-month 10; suppressed data for month 10 since the data do not meet the criteria for confidentiality constraints. Calculated as the number of births that occur to mothers who, on their child's birth certificate, reported receiving prenatal care only in the third trimester of their pregnancy, or who reported receiving no prenatal care. Data for all counties with fewer than 100,000 persons are combined together under the label "Unidentified Counties". Note that total county population size has not been accounted for in this indicator.</t>
  </si>
  <si>
    <t>11.6: Crime guns recovered (#) November 2019-October 2020, in county</t>
  </si>
  <si>
    <t>13. Substance Use Disorder</t>
  </si>
  <si>
    <t>8.4. Cost of transportation as a % of income in NJ counties, 2017</t>
  </si>
  <si>
    <r>
      <rPr>
        <i/>
        <sz val="9"/>
        <color theme="1"/>
        <rFont val="Calibri"/>
        <family val="2"/>
        <scheme val="minor"/>
      </rPr>
      <t>Source</t>
    </r>
    <r>
      <rPr>
        <sz val="9"/>
        <color theme="1"/>
        <rFont val="Calibri"/>
        <family val="2"/>
        <scheme val="minor"/>
      </rPr>
      <t>: Housing and Transportation Affordability Index from Center for Neighborhood Technology, 2017 https://htaindex.cnt.org/map/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</si>
</sst>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0.00000"/>
    <numFmt numFmtId="168" formatCode="&quot;$&quot;#,##0"/>
    <numFmt numFmtId="169" formatCode="_(* #,##0_);_(* \(#,##0\);_(* &quot;-&quot;??_);_(@_)"/>
    <numFmt numFmtId="170" formatCode="_([$$-409]* #,##0.00_);_([$$-409]* \(#,##0.00\);_([$$-409]* &quot;-&quot;??_);_(@_)"/>
  </numFmts>
  <fonts count="7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sz val="11"/>
      <color theme="1"/>
      <name val="Calibri   "/>
    </font>
    <font>
      <b/>
      <sz val="9"/>
      <color theme="1"/>
      <name val="Calibri   "/>
    </font>
    <font>
      <sz val="10"/>
      <color theme="1"/>
      <name val="Calibri"/>
      <family val="2"/>
      <scheme val="minor"/>
    </font>
    <font>
      <sz val="10"/>
      <color rgb="FF222222"/>
      <name val="Calibri"/>
      <family val="2"/>
      <scheme val="minor"/>
    </font>
    <font>
      <b/>
      <sz val="10"/>
      <color theme="1"/>
      <name val="Calibri"/>
      <family val="2"/>
      <scheme val="minor"/>
    </font>
    <font>
      <b/>
      <sz val="9"/>
      <color theme="1"/>
      <name val="Calibri"/>
      <family val="2"/>
      <scheme val="minor"/>
    </font>
    <font>
      <i/>
      <sz val="10"/>
      <color rgb="FF222222"/>
      <name val="Calibri"/>
      <family val="2"/>
      <scheme val="minor"/>
    </font>
    <font>
      <i/>
      <sz val="10"/>
      <color theme="1"/>
      <name val="Calibri"/>
      <family val="2"/>
      <scheme val="minor"/>
    </font>
    <font>
      <b/>
      <sz val="10"/>
      <color rgb="FF222222"/>
      <name val="Calibri"/>
      <family val="2"/>
      <scheme val="minor"/>
    </font>
    <font>
      <sz val="10"/>
      <color rgb="FF000000"/>
      <name val="Calibri"/>
      <family val="2"/>
      <scheme val="minor"/>
    </font>
    <font>
      <sz val="10"/>
      <name val="Calibri"/>
      <family val="2"/>
      <scheme val="minor"/>
    </font>
    <font>
      <sz val="11"/>
      <name val="Calibri"/>
      <family val="2"/>
      <scheme val="minor"/>
    </font>
    <font>
      <b/>
      <sz val="10"/>
      <name val="Calibri"/>
      <family val="2"/>
      <scheme val="minor"/>
    </font>
    <font>
      <b/>
      <sz val="10"/>
      <color rgb="FF000000"/>
      <name val="Calibri"/>
      <family val="2"/>
      <scheme val="minor"/>
    </font>
    <font>
      <i/>
      <sz val="10"/>
      <color rgb="FF000000"/>
      <name val="Calibri"/>
      <family val="2"/>
      <scheme val="minor"/>
    </font>
    <font>
      <sz val="11"/>
      <name val="Trebuchet MS"/>
      <family val="2"/>
    </font>
    <font>
      <b/>
      <sz val="9.9"/>
      <name val="Arial"/>
      <family val="2"/>
    </font>
    <font>
      <b/>
      <sz val="8"/>
      <color theme="1"/>
      <name val="Calibri"/>
      <family val="2"/>
      <scheme val="minor"/>
    </font>
    <font>
      <sz val="10"/>
      <color rgb="FF282828"/>
      <name val="Calibri"/>
      <family val="2"/>
      <scheme val="minor"/>
    </font>
    <font>
      <b/>
      <sz val="10"/>
      <color rgb="FF282828"/>
      <name val="Calibri"/>
      <family val="2"/>
      <scheme val="minor"/>
    </font>
    <font>
      <i/>
      <sz val="10"/>
      <name val="Calibri"/>
      <family val="2"/>
      <scheme val="minor"/>
    </font>
    <font>
      <sz val="9"/>
      <color theme="1"/>
      <name val="Calibri   "/>
    </font>
    <font>
      <sz val="8"/>
      <color rgb="FF000000"/>
      <name val="Tahoma"/>
      <family val="2"/>
    </font>
    <font>
      <sz val="9"/>
      <color rgb="FF000000"/>
      <name val="Calibri"/>
      <family val="2"/>
      <scheme val="minor"/>
    </font>
    <font>
      <b/>
      <sz val="9"/>
      <color rgb="FF000000"/>
      <name val="Calibri"/>
      <family val="2"/>
      <scheme val="minor"/>
    </font>
    <font>
      <sz val="9.35"/>
      <color rgb="FF282828"/>
      <name val="Arial"/>
      <family val="2"/>
    </font>
    <font>
      <sz val="9"/>
      <name val="Calibri"/>
      <family val="2"/>
      <scheme val="minor"/>
    </font>
    <font>
      <sz val="8"/>
      <color rgb="FF000000"/>
      <name val="Arial"/>
      <family val="2"/>
    </font>
    <font>
      <sz val="10"/>
      <color rgb="FF606060"/>
      <name val="Calibri"/>
      <family val="2"/>
      <scheme val="minor"/>
    </font>
    <font>
      <b/>
      <sz val="10"/>
      <color rgb="FFFFFFFF"/>
      <name val="Calibri"/>
      <family val="2"/>
      <scheme val="minor"/>
    </font>
    <font>
      <i/>
      <sz val="9"/>
      <name val="Calibri"/>
      <family val="2"/>
      <scheme val="minor"/>
    </font>
    <font>
      <i/>
      <sz val="11"/>
      <color theme="1"/>
      <name val="Calibri"/>
      <family val="2"/>
      <scheme val="minor"/>
    </font>
    <font>
      <b/>
      <sz val="11"/>
      <name val="Calibri"/>
      <family val="2"/>
      <scheme val="minor"/>
    </font>
    <font>
      <b/>
      <i/>
      <sz val="10"/>
      <color theme="1"/>
      <name val="Calibri"/>
      <family val="2"/>
      <scheme val="minor"/>
    </font>
    <font>
      <b/>
      <i/>
      <sz val="10"/>
      <color rgb="FF222222"/>
      <name val="Calibri"/>
      <family val="2"/>
      <scheme val="minor"/>
    </font>
    <font>
      <u/>
      <sz val="11"/>
      <color theme="10"/>
      <name val="Calibri"/>
      <family val="2"/>
      <scheme val="minor"/>
    </font>
    <font>
      <b/>
      <sz val="8"/>
      <color rgb="FF000000"/>
      <name val="Arial"/>
      <family val="2"/>
    </font>
    <font>
      <sz val="10"/>
      <color theme="1"/>
      <name val="Segoe UI"/>
      <family val="2"/>
    </font>
    <font>
      <sz val="10"/>
      <name val="Segoe UI"/>
      <family val="2"/>
    </font>
    <font>
      <sz val="10"/>
      <color rgb="FF231F20"/>
      <name val="Segoe UI"/>
      <family val="2"/>
    </font>
    <font>
      <sz val="9.9"/>
      <name val="Arial"/>
      <family val="2"/>
    </font>
    <font>
      <b/>
      <sz val="9"/>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i/>
      <sz val="11"/>
      <name val="Calibri"/>
      <family val="2"/>
      <scheme val="minor"/>
    </font>
    <font>
      <sz val="12"/>
      <color theme="1"/>
      <name val="Calibri"/>
      <family val="2"/>
      <scheme val="minor"/>
    </font>
    <font>
      <sz val="10"/>
      <color rgb="FF333333"/>
      <name val="Calibri"/>
      <family val="2"/>
      <scheme val="minor"/>
    </font>
    <font>
      <b/>
      <sz val="10"/>
      <color rgb="FF333333"/>
      <name val="Calibri"/>
      <family val="2"/>
      <scheme val="minor"/>
    </font>
    <font>
      <i/>
      <sz val="11"/>
      <color rgb="FF000000"/>
      <name val="Calibri"/>
      <family val="2"/>
      <scheme val="minor"/>
    </font>
    <font>
      <b/>
      <sz val="11"/>
      <color rgb="FF000000"/>
      <name val="Calibri"/>
      <family val="2"/>
      <scheme val="minor"/>
    </font>
    <font>
      <sz val="8"/>
      <color theme="1"/>
      <name val="Calibri"/>
      <family val="2"/>
      <scheme val="minor"/>
    </font>
    <font>
      <sz val="14"/>
      <color theme="1"/>
      <name val="Calibri"/>
      <family val="2"/>
      <scheme val="minor"/>
    </font>
  </fonts>
  <fills count="40">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rgb="FF5B9BD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medium">
        <color rgb="FFCECED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s>
  <cellStyleXfs count="56">
    <xf numFmtId="0" fontId="0" fillId="0" borderId="0"/>
    <xf numFmtId="9" fontId="4" fillId="0" borderId="0" applyFont="0" applyFill="0" applyBorder="0" applyAlignment="0" applyProtection="0"/>
    <xf numFmtId="44" fontId="4" fillId="0" borderId="0" applyFont="0" applyFill="0" applyBorder="0" applyAlignment="0" applyProtection="0"/>
    <xf numFmtId="0" fontId="40" fillId="0" borderId="0" applyNumberFormat="0" applyFill="0" applyBorder="0" applyAlignment="0" applyProtection="0"/>
    <xf numFmtId="43" fontId="4" fillId="0" borderId="0" applyFont="0" applyFill="0" applyBorder="0" applyAlignment="0" applyProtection="0"/>
    <xf numFmtId="0" fontId="47" fillId="0" borderId="0" applyNumberFormat="0" applyFill="0" applyBorder="0" applyAlignment="0" applyProtection="0"/>
    <xf numFmtId="0" fontId="48" fillId="0" borderId="2"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0" applyNumberFormat="0" applyFill="0" applyBorder="0" applyAlignment="0" applyProtection="0"/>
    <xf numFmtId="0" fontId="51" fillId="9" borderId="0" applyNumberFormat="0" applyBorder="0" applyAlignment="0" applyProtection="0"/>
    <xf numFmtId="0" fontId="52" fillId="10" borderId="0" applyNumberFormat="0" applyBorder="0" applyAlignment="0" applyProtection="0"/>
    <xf numFmtId="0" fontId="53" fillId="11" borderId="0" applyNumberFormat="0" applyBorder="0" applyAlignment="0" applyProtection="0"/>
    <xf numFmtId="0" fontId="54" fillId="12" borderId="5" applyNumberFormat="0" applyAlignment="0" applyProtection="0"/>
    <xf numFmtId="0" fontId="55" fillId="13" borderId="6" applyNumberFormat="0" applyAlignment="0" applyProtection="0"/>
    <xf numFmtId="0" fontId="56" fillId="13" borderId="5" applyNumberFormat="0" applyAlignment="0" applyProtection="0"/>
    <xf numFmtId="0" fontId="57" fillId="0" borderId="7" applyNumberFormat="0" applyFill="0" applyAlignment="0" applyProtection="0"/>
    <xf numFmtId="0" fontId="58" fillId="14" borderId="8" applyNumberFormat="0" applyAlignment="0" applyProtection="0"/>
    <xf numFmtId="0" fontId="59" fillId="0" borderId="0" applyNumberFormat="0" applyFill="0" applyBorder="0" applyAlignment="0" applyProtection="0"/>
    <xf numFmtId="0" fontId="4" fillId="15" borderId="9" applyNumberFormat="0" applyFont="0" applyAlignment="0" applyProtection="0"/>
    <xf numFmtId="0" fontId="60" fillId="0" borderId="0" applyNumberFormat="0" applyFill="0" applyBorder="0" applyAlignment="0" applyProtection="0"/>
    <xf numFmtId="0" fontId="1" fillId="0" borderId="10" applyNumberFormat="0" applyFill="0" applyAlignment="0" applyProtection="0"/>
    <xf numFmtId="0" fontId="6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1" fillId="39" borderId="0" applyNumberFormat="0" applyBorder="0" applyAlignment="0" applyProtection="0"/>
    <xf numFmtId="0" fontId="64" fillId="0" borderId="0"/>
    <xf numFmtId="44" fontId="64" fillId="0" borderId="0" applyFont="0" applyFill="0" applyBorder="0" applyAlignment="0" applyProtection="0"/>
    <xf numFmtId="0" fontId="4" fillId="0" borderId="0"/>
    <xf numFmtId="44" fontId="64" fillId="0" borderId="0" applyFont="0" applyFill="0" applyBorder="0" applyAlignment="0" applyProtection="0"/>
    <xf numFmtId="9" fontId="64" fillId="0" borderId="0" applyFont="0" applyFill="0" applyBorder="0" applyAlignment="0" applyProtection="0"/>
    <xf numFmtId="0" fontId="6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70" fillId="0" borderId="0"/>
  </cellStyleXfs>
  <cellXfs count="493">
    <xf numFmtId="0" fontId="0" fillId="0" borderId="0" xfId="0"/>
    <xf numFmtId="0" fontId="0" fillId="0" borderId="0" xfId="0" applyBorder="1"/>
    <xf numFmtId="0" fontId="1" fillId="0" borderId="0" xfId="0" applyFont="1" applyFill="1"/>
    <xf numFmtId="0" fontId="0" fillId="0" borderId="0" xfId="0" applyFill="1" applyBorder="1"/>
    <xf numFmtId="0" fontId="0" fillId="0" borderId="0" xfId="0" applyFill="1"/>
    <xf numFmtId="0" fontId="0" fillId="0" borderId="0" xfId="0" applyFill="1" applyAlignment="1">
      <alignment horizontal="center" wrapText="1"/>
    </xf>
    <xf numFmtId="44" fontId="0" fillId="0" borderId="0" xfId="2" applyFont="1"/>
    <xf numFmtId="44" fontId="0" fillId="0" borderId="0" xfId="2" applyFont="1" applyFill="1" applyBorder="1" applyAlignment="1">
      <alignment horizontal="center"/>
    </xf>
    <xf numFmtId="0" fontId="0" fillId="0" borderId="0" xfId="0" applyFill="1" applyBorder="1" applyAlignment="1">
      <alignment horizontal="center"/>
    </xf>
    <xf numFmtId="9" fontId="0" fillId="0" borderId="0" xfId="1" applyFont="1"/>
    <xf numFmtId="0" fontId="0" fillId="0" borderId="0" xfId="0" applyAlignment="1">
      <alignment wrapText="1"/>
    </xf>
    <xf numFmtId="0" fontId="0" fillId="0" borderId="0" xfId="0" applyAlignment="1">
      <alignment horizont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Border="1" applyAlignment="1">
      <alignment horizontal="center"/>
    </xf>
    <xf numFmtId="1" fontId="4" fillId="0" borderId="0" xfId="1" applyNumberFormat="1" applyFont="1" applyBorder="1" applyAlignment="1">
      <alignment horizontal="center"/>
    </xf>
    <xf numFmtId="0" fontId="0" fillId="0" borderId="0" xfId="0" applyFill="1" applyAlignment="1"/>
    <xf numFmtId="0" fontId="2" fillId="0" borderId="0" xfId="0" applyFont="1" applyAlignment="1"/>
    <xf numFmtId="0" fontId="0" fillId="0" borderId="0" xfId="0" applyAlignment="1">
      <alignment horizontal="center" vertical="center" wrapText="1"/>
    </xf>
    <xf numFmtId="0" fontId="10" fillId="0" borderId="0" xfId="0" applyFont="1" applyAlignment="1">
      <alignment horizontal="center" vertical="center"/>
    </xf>
    <xf numFmtId="0" fontId="7" fillId="0" borderId="0" xfId="0" applyFont="1" applyBorder="1" applyAlignment="1">
      <alignment horizontal="center"/>
    </xf>
    <xf numFmtId="0" fontId="2" fillId="0" borderId="0" xfId="0" applyFont="1" applyBorder="1" applyAlignment="1">
      <alignment horizontal="center"/>
    </xf>
    <xf numFmtId="1" fontId="7" fillId="0" borderId="0" xfId="1" applyNumberFormat="1" applyFont="1" applyBorder="1" applyAlignment="1">
      <alignment horizontal="center"/>
    </xf>
    <xf numFmtId="9" fontId="7" fillId="0" borderId="0" xfId="1" applyFont="1" applyAlignment="1">
      <alignment horizontal="center"/>
    </xf>
    <xf numFmtId="9" fontId="7" fillId="0" borderId="0" xfId="1" applyFont="1" applyBorder="1" applyAlignment="1">
      <alignment horizont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9" fontId="7" fillId="0" borderId="0" xfId="1" applyFont="1"/>
    <xf numFmtId="0" fontId="10" fillId="0" borderId="0" xfId="0" applyFont="1" applyAlignment="1">
      <alignment horizontal="center" vertical="center" wrapText="1"/>
    </xf>
    <xf numFmtId="0" fontId="9" fillId="0" borderId="0" xfId="0" applyFont="1"/>
    <xf numFmtId="9" fontId="9" fillId="0" borderId="0" xfId="1" applyFont="1" applyAlignment="1">
      <alignment horizontal="center"/>
    </xf>
    <xf numFmtId="164" fontId="7" fillId="0" borderId="0" xfId="0" applyNumberFormat="1" applyFont="1"/>
    <xf numFmtId="164" fontId="9" fillId="0" borderId="0" xfId="0" applyNumberFormat="1" applyFont="1"/>
    <xf numFmtId="164" fontId="7" fillId="0" borderId="0" xfId="0" applyNumberFormat="1" applyFont="1" applyBorder="1" applyAlignment="1">
      <alignment horizontal="center" vertical="center"/>
    </xf>
    <xf numFmtId="9" fontId="7" fillId="0" borderId="0" xfId="0" applyNumberFormat="1" applyFont="1" applyAlignment="1">
      <alignment horizontal="center" vertical="center"/>
    </xf>
    <xf numFmtId="9" fontId="7" fillId="0" borderId="0" xfId="1" applyFont="1" applyAlignment="1">
      <alignment horizontal="center" vertical="center"/>
    </xf>
    <xf numFmtId="9" fontId="9" fillId="0" borderId="0" xfId="0" applyNumberFormat="1" applyFont="1" applyAlignment="1">
      <alignment horizontal="center" vertical="center"/>
    </xf>
    <xf numFmtId="2" fontId="7" fillId="0" borderId="0" xfId="0" applyNumberFormat="1" applyFont="1" applyAlignment="1">
      <alignment horizontal="center" vertical="center"/>
    </xf>
    <xf numFmtId="2" fontId="9" fillId="0" borderId="0" xfId="0" applyNumberFormat="1" applyFont="1" applyAlignment="1">
      <alignment horizontal="center" vertical="center"/>
    </xf>
    <xf numFmtId="0" fontId="9" fillId="0" borderId="0" xfId="0" applyFont="1" applyBorder="1"/>
    <xf numFmtId="0" fontId="10" fillId="0" borderId="0" xfId="0" applyFont="1" applyAlignment="1">
      <alignment vertical="center"/>
    </xf>
    <xf numFmtId="0" fontId="0" fillId="0" borderId="0" xfId="0" applyFont="1" applyAlignment="1">
      <alignment horizontal="right"/>
    </xf>
    <xf numFmtId="0" fontId="7"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17" fontId="10" fillId="0" borderId="0" xfId="0" applyNumberFormat="1" applyFont="1" applyAlignment="1">
      <alignment horizontal="center" vertical="center"/>
    </xf>
    <xf numFmtId="164" fontId="14" fillId="0" borderId="0" xfId="0" applyNumberFormat="1" applyFont="1" applyAlignment="1">
      <alignment horizontal="center"/>
    </xf>
    <xf numFmtId="0" fontId="18" fillId="0" borderId="0" xfId="0" applyFont="1" applyAlignment="1">
      <alignment horizontal="left" vertical="center" wrapText="1"/>
    </xf>
    <xf numFmtId="164" fontId="18" fillId="0" borderId="0" xfId="0" applyNumberFormat="1" applyFont="1" applyAlignment="1">
      <alignment horizontal="center"/>
    </xf>
    <xf numFmtId="0" fontId="19" fillId="0" borderId="0" xfId="0" applyFont="1" applyAlignment="1">
      <alignment horizontal="left" vertical="center" wrapText="1"/>
    </xf>
    <xf numFmtId="164" fontId="12" fillId="0" borderId="0" xfId="0" applyNumberFormat="1" applyFont="1" applyAlignment="1">
      <alignment horizontal="center"/>
    </xf>
    <xf numFmtId="0" fontId="9" fillId="0" borderId="0" xfId="0" applyFont="1" applyAlignment="1">
      <alignment horizontal="center" vertical="center"/>
    </xf>
    <xf numFmtId="0" fontId="16" fillId="0" borderId="0" xfId="0" applyFont="1" applyAlignment="1">
      <alignment vertical="center" wrapText="1"/>
    </xf>
    <xf numFmtId="3" fontId="15" fillId="0" borderId="0" xfId="0" applyNumberFormat="1"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3" fontId="17" fillId="0" borderId="0" xfId="0" applyNumberFormat="1" applyFont="1" applyAlignment="1">
      <alignment vertical="center" wrapText="1"/>
    </xf>
    <xf numFmtId="0" fontId="21" fillId="0" borderId="0" xfId="0" applyFont="1" applyAlignment="1">
      <alignment horizontal="left" wrapText="1"/>
    </xf>
    <xf numFmtId="0" fontId="15" fillId="0" borderId="0" xfId="0" applyFont="1" applyAlignment="1">
      <alignment horizontal="right" vertical="center" wrapText="1"/>
    </xf>
    <xf numFmtId="3" fontId="7" fillId="0" borderId="0" xfId="0" applyNumberFormat="1" applyFont="1"/>
    <xf numFmtId="0" fontId="7" fillId="0" borderId="0" xfId="0" applyFont="1" applyAlignment="1">
      <alignment horizontal="right"/>
    </xf>
    <xf numFmtId="0" fontId="22" fillId="0" borderId="0" xfId="0" applyFont="1" applyAlignment="1">
      <alignment horizontal="center" vertical="center" wrapText="1"/>
    </xf>
    <xf numFmtId="0" fontId="2" fillId="0" borderId="0" xfId="0" applyFont="1"/>
    <xf numFmtId="0" fontId="23" fillId="0" borderId="0"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0" xfId="0" applyFont="1" applyAlignment="1">
      <alignment horizontal="center"/>
    </xf>
    <xf numFmtId="0" fontId="2"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2" borderId="0" xfId="0" applyFill="1"/>
    <xf numFmtId="0" fontId="2" fillId="0" borderId="0" xfId="0" applyFont="1" applyAlignment="1">
      <alignment horizontal="center" vertical="center"/>
    </xf>
    <xf numFmtId="165" fontId="7" fillId="0" borderId="0" xfId="0" applyNumberFormat="1" applyFont="1"/>
    <xf numFmtId="0" fontId="12" fillId="0" borderId="0" xfId="0" applyFont="1" applyFill="1" applyBorder="1"/>
    <xf numFmtId="165" fontId="12" fillId="0" borderId="0" xfId="2" applyNumberFormat="1" applyFont="1" applyBorder="1"/>
    <xf numFmtId="165" fontId="12" fillId="0" borderId="0" xfId="2" applyNumberFormat="1" applyFont="1" applyFill="1" applyBorder="1" applyAlignment="1">
      <alignment horizontal="center"/>
    </xf>
    <xf numFmtId="9" fontId="9" fillId="0" borderId="0" xfId="1" applyFont="1"/>
    <xf numFmtId="9" fontId="12" fillId="0" borderId="0" xfId="1" applyFont="1"/>
    <xf numFmtId="0" fontId="25" fillId="0" borderId="0" xfId="0" applyFont="1" applyAlignment="1">
      <alignment vertical="center" wrapText="1"/>
    </xf>
    <xf numFmtId="0" fontId="12" fillId="0" borderId="0" xfId="0" applyFont="1"/>
    <xf numFmtId="0" fontId="2" fillId="0" borderId="0" xfId="0" applyFont="1" applyBorder="1" applyAlignment="1">
      <alignment horizontal="center" vertical="center"/>
    </xf>
    <xf numFmtId="0" fontId="12" fillId="0" borderId="0" xfId="0" applyFont="1" applyBorder="1"/>
    <xf numFmtId="0" fontId="20" fillId="0" borderId="0" xfId="0" applyFont="1" applyAlignment="1">
      <alignment vertical="center" wrapText="1"/>
    </xf>
    <xf numFmtId="165" fontId="27" fillId="0" borderId="0" xfId="2" applyNumberFormat="1" applyFont="1" applyFill="1" applyBorder="1" applyAlignment="1">
      <alignment horizontal="right" vertical="center"/>
    </xf>
    <xf numFmtId="165" fontId="0" fillId="0" borderId="0" xfId="2" applyNumberFormat="1" applyFont="1" applyFill="1" applyBorder="1"/>
    <xf numFmtId="165" fontId="28" fillId="0" borderId="0" xfId="2" applyNumberFormat="1" applyFont="1" applyFill="1" applyBorder="1" applyAlignment="1">
      <alignment horizontal="right" vertical="center"/>
    </xf>
    <xf numFmtId="165" fontId="2" fillId="0" borderId="0" xfId="2" applyNumberFormat="1" applyFont="1" applyFill="1" applyBorder="1"/>
    <xf numFmtId="165" fontId="29" fillId="0" borderId="0" xfId="2" applyNumberFormat="1" applyFont="1" applyFill="1" applyBorder="1" applyAlignment="1">
      <alignment horizontal="right" vertical="center"/>
    </xf>
    <xf numFmtId="44" fontId="28" fillId="0" borderId="0" xfId="2" applyFont="1" applyFill="1" applyBorder="1" applyAlignment="1">
      <alignment horizontal="center" vertical="center"/>
    </xf>
    <xf numFmtId="9" fontId="28" fillId="0" borderId="0" xfId="1" applyFont="1" applyFill="1" applyBorder="1" applyAlignment="1">
      <alignment horizontal="center" vertical="center"/>
    </xf>
    <xf numFmtId="0" fontId="30" fillId="0" borderId="0" xfId="0" applyFont="1" applyFill="1" applyBorder="1" applyAlignment="1">
      <alignment horizontal="right" vertical="center" wrapText="1"/>
    </xf>
    <xf numFmtId="0" fontId="31" fillId="0" borderId="0" xfId="0" applyFont="1" applyAlignment="1">
      <alignment horizontal="center" vertical="center" wrapText="1"/>
    </xf>
    <xf numFmtId="0" fontId="7" fillId="0" borderId="0" xfId="0" applyFont="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right" vertical="center" wrapText="1"/>
    </xf>
    <xf numFmtId="0" fontId="0" fillId="0" borderId="0" xfId="0" applyFont="1"/>
    <xf numFmtId="1" fontId="12" fillId="0" borderId="0" xfId="1" applyNumberFormat="1" applyFont="1" applyBorder="1" applyAlignment="1">
      <alignment horizontal="center"/>
    </xf>
    <xf numFmtId="0" fontId="12" fillId="0" borderId="0" xfId="0" applyFont="1" applyBorder="1" applyAlignment="1">
      <alignment horizontal="center"/>
    </xf>
    <xf numFmtId="3" fontId="32" fillId="0" borderId="0" xfId="0" applyNumberFormat="1" applyFont="1" applyFill="1" applyAlignment="1">
      <alignment horizontal="center" vertical="center" wrapText="1"/>
    </xf>
    <xf numFmtId="3" fontId="14" fillId="0" borderId="0" xfId="0" applyNumberFormat="1" applyFont="1" applyFill="1" applyAlignment="1">
      <alignment horizontal="right" vertical="center" wrapText="1"/>
    </xf>
    <xf numFmtId="1" fontId="7" fillId="0" borderId="0" xfId="1" applyNumberFormat="1" applyFont="1" applyBorder="1" applyAlignment="1">
      <alignment horizontal="left" vertical="center"/>
    </xf>
    <xf numFmtId="9" fontId="7" fillId="0" borderId="0" xfId="1" applyFont="1" applyBorder="1" applyAlignment="1">
      <alignment horizontal="left" vertical="center"/>
    </xf>
    <xf numFmtId="9" fontId="7" fillId="0" borderId="0" xfId="1" applyFont="1" applyAlignment="1">
      <alignment horizontal="left" vertical="center"/>
    </xf>
    <xf numFmtId="0" fontId="7" fillId="0" borderId="0" xfId="0" applyFont="1" applyFill="1" applyAlignment="1">
      <alignment horizontal="left" vertical="center"/>
    </xf>
    <xf numFmtId="0" fontId="0" fillId="0" borderId="0" xfId="0" applyFill="1" applyAlignment="1">
      <alignment wrapText="1"/>
    </xf>
    <xf numFmtId="165" fontId="28" fillId="0" borderId="0" xfId="2"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xf>
    <xf numFmtId="0" fontId="30" fillId="0" borderId="0" xfId="0" applyFont="1" applyAlignment="1">
      <alignment vertical="center" wrapText="1"/>
    </xf>
    <xf numFmtId="10" fontId="30" fillId="0" borderId="0" xfId="0" applyNumberFormat="1" applyFont="1" applyBorder="1" applyAlignment="1">
      <alignment horizontal="right" vertical="center" wrapText="1"/>
    </xf>
    <xf numFmtId="0" fontId="30" fillId="0" borderId="0" xfId="0" applyFont="1" applyBorder="1" applyAlignment="1">
      <alignment horizontal="right" vertical="center" wrapText="1"/>
    </xf>
    <xf numFmtId="166" fontId="23" fillId="0" borderId="0" xfId="0" applyNumberFormat="1" applyFont="1" applyFill="1" applyBorder="1" applyAlignment="1">
      <alignment horizontal="right" vertical="center" wrapText="1"/>
    </xf>
    <xf numFmtId="166" fontId="24" fillId="0" borderId="0" xfId="0" applyNumberFormat="1" applyFont="1" applyFill="1" applyBorder="1" applyAlignment="1">
      <alignment horizontal="right" vertical="center" wrapText="1"/>
    </xf>
    <xf numFmtId="166" fontId="23" fillId="0" borderId="0" xfId="0" applyNumberFormat="1" applyFont="1" applyFill="1" applyBorder="1" applyAlignment="1">
      <alignment horizontal="left" vertical="center" wrapText="1"/>
    </xf>
    <xf numFmtId="166" fontId="24" fillId="0" borderId="0" xfId="0" applyNumberFormat="1" applyFont="1" applyFill="1" applyBorder="1" applyAlignment="1">
      <alignment horizontal="left" vertical="center" wrapText="1"/>
    </xf>
    <xf numFmtId="166"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 fillId="0" borderId="0" xfId="0" applyFont="1" applyBorder="1" applyAlignment="1">
      <alignment horizontal="center" wrapText="1"/>
    </xf>
    <xf numFmtId="0" fontId="25" fillId="0" borderId="0" xfId="0" applyFont="1" applyFill="1" applyBorder="1" applyAlignment="1">
      <alignment vertical="center" wrapText="1"/>
    </xf>
    <xf numFmtId="0" fontId="33" fillId="0" borderId="0" xfId="0" applyFont="1" applyFill="1" applyBorder="1" applyAlignment="1">
      <alignment vertical="center" wrapText="1"/>
    </xf>
    <xf numFmtId="3" fontId="33" fillId="0" borderId="0" xfId="0" applyNumberFormat="1" applyFont="1" applyFill="1" applyBorder="1" applyAlignment="1">
      <alignment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vertical="center" wrapText="1"/>
    </xf>
    <xf numFmtId="0" fontId="17" fillId="0" borderId="0" xfId="0" applyFont="1" applyFill="1" applyBorder="1" applyAlignment="1">
      <alignment vertical="center" wrapText="1"/>
    </xf>
    <xf numFmtId="3" fontId="17" fillId="0" borderId="0" xfId="0"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0" applyFont="1" applyFill="1" applyBorder="1"/>
    <xf numFmtId="166" fontId="7" fillId="0" borderId="0" xfId="1" applyNumberFormat="1" applyFont="1"/>
    <xf numFmtId="166" fontId="12" fillId="0" borderId="0" xfId="1" applyNumberFormat="1" applyFont="1"/>
    <xf numFmtId="166" fontId="9" fillId="0" borderId="0" xfId="1" applyNumberFormat="1" applyFont="1"/>
    <xf numFmtId="0" fontId="7" fillId="0" borderId="0" xfId="0" applyFont="1" applyFill="1" applyAlignment="1">
      <alignment horizontal="center"/>
    </xf>
    <xf numFmtId="164" fontId="7" fillId="0" borderId="0" xfId="1" applyNumberFormat="1" applyFont="1" applyFill="1" applyBorder="1" applyAlignment="1">
      <alignment horizontal="center"/>
    </xf>
    <xf numFmtId="164" fontId="7" fillId="0" borderId="0" xfId="1"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0" fillId="0" borderId="0" xfId="0" applyAlignment="1">
      <alignment horizontal="right"/>
    </xf>
    <xf numFmtId="166" fontId="8" fillId="0" borderId="0" xfId="0" applyNumberFormat="1" applyFont="1"/>
    <xf numFmtId="0" fontId="8" fillId="0" borderId="0" xfId="0" applyFont="1"/>
    <xf numFmtId="10" fontId="14" fillId="0" borderId="0" xfId="0" applyNumberFormat="1" applyFont="1"/>
    <xf numFmtId="0" fontId="14" fillId="0" borderId="0" xfId="0" applyFont="1"/>
    <xf numFmtId="166" fontId="14" fillId="0" borderId="0" xfId="0" applyNumberFormat="1" applyFont="1"/>
    <xf numFmtId="165" fontId="9" fillId="0" borderId="0" xfId="2" applyNumberFormat="1" applyFont="1" applyFill="1"/>
    <xf numFmtId="0" fontId="31" fillId="0" borderId="0" xfId="0" applyFont="1" applyFill="1" applyAlignment="1">
      <alignment horizontal="center" vertical="center" wrapText="1"/>
    </xf>
    <xf numFmtId="9" fontId="7" fillId="0" borderId="0" xfId="1" applyFont="1" applyFill="1"/>
    <xf numFmtId="10" fontId="7" fillId="0" borderId="0" xfId="1" applyNumberFormat="1" applyFont="1" applyFill="1" applyAlignment="1">
      <alignment horizontal="right"/>
    </xf>
    <xf numFmtId="10" fontId="7" fillId="0" borderId="0" xfId="2" applyNumberFormat="1" applyFont="1" applyFill="1" applyAlignment="1">
      <alignment horizontal="right"/>
    </xf>
    <xf numFmtId="166" fontId="14" fillId="0" borderId="0" xfId="0" applyNumberFormat="1" applyFont="1" applyAlignment="1">
      <alignment horizontal="right"/>
    </xf>
    <xf numFmtId="0" fontId="14" fillId="0" borderId="0" xfId="0" applyFont="1" applyAlignment="1">
      <alignment horizontal="right"/>
    </xf>
    <xf numFmtId="9" fontId="7" fillId="0" borderId="0" xfId="1" applyFont="1" applyFill="1" applyBorder="1" applyAlignment="1">
      <alignment horizontal="center"/>
    </xf>
    <xf numFmtId="0" fontId="7" fillId="0" borderId="0" xfId="0" applyFont="1" applyFill="1" applyAlignment="1">
      <alignment horizontal="right"/>
    </xf>
    <xf numFmtId="164" fontId="7" fillId="0" borderId="0" xfId="1" applyNumberFormat="1" applyFont="1" applyFill="1" applyAlignment="1">
      <alignment horizontal="right" vertical="center" wrapText="1"/>
    </xf>
    <xf numFmtId="165" fontId="14" fillId="0" borderId="0" xfId="2" applyNumberFormat="1" applyFont="1" applyFill="1" applyAlignment="1">
      <alignment horizontal="right" vertical="center"/>
    </xf>
    <xf numFmtId="3" fontId="7" fillId="0" borderId="0" xfId="0" applyNumberFormat="1" applyFont="1" applyFill="1"/>
    <xf numFmtId="0" fontId="1" fillId="2" borderId="0" xfId="0" applyFont="1" applyFill="1"/>
    <xf numFmtId="0" fontId="2" fillId="0" borderId="0" xfId="0" applyFont="1" applyFill="1"/>
    <xf numFmtId="0" fontId="0" fillId="4" borderId="0" xfId="0" applyFill="1"/>
    <xf numFmtId="0" fontId="1" fillId="4" borderId="0" xfId="0" applyFont="1" applyFill="1"/>
    <xf numFmtId="0" fontId="36" fillId="0" borderId="0" xfId="0" applyFont="1"/>
    <xf numFmtId="10" fontId="0" fillId="0" borderId="0" xfId="0" applyNumberFormat="1"/>
    <xf numFmtId="10" fontId="7" fillId="0" borderId="0" xfId="0" applyNumberFormat="1" applyFont="1"/>
    <xf numFmtId="167" fontId="7" fillId="0" borderId="0" xfId="1" applyNumberFormat="1" applyFont="1" applyBorder="1" applyAlignment="1">
      <alignment horizontal="center"/>
    </xf>
    <xf numFmtId="0" fontId="15" fillId="0" borderId="0" xfId="0" applyFont="1" applyBorder="1" applyAlignment="1">
      <alignment vertical="center" wrapText="1"/>
    </xf>
    <xf numFmtId="167" fontId="7" fillId="0" borderId="0" xfId="0" applyNumberFormat="1" applyFont="1" applyBorder="1" applyAlignment="1">
      <alignment horizontal="center"/>
    </xf>
    <xf numFmtId="0" fontId="7" fillId="0" borderId="0" xfId="0" applyFont="1" applyFill="1"/>
    <xf numFmtId="0" fontId="9" fillId="0" borderId="0" xfId="0" applyFont="1" applyBorder="1" applyAlignment="1">
      <alignment horizontal="center" vertical="center"/>
    </xf>
    <xf numFmtId="0" fontId="7" fillId="0" borderId="0" xfId="0" applyFont="1" applyBorder="1" applyAlignment="1">
      <alignment horizontal="center" vertical="center"/>
    </xf>
    <xf numFmtId="9" fontId="9" fillId="0" borderId="0" xfId="1" applyFont="1" applyFill="1" applyBorder="1" applyAlignment="1">
      <alignment horizontal="center"/>
    </xf>
    <xf numFmtId="10" fontId="1" fillId="0" borderId="0" xfId="0" applyNumberFormat="1" applyFont="1"/>
    <xf numFmtId="0" fontId="18" fillId="0" borderId="0" xfId="0" applyFont="1"/>
    <xf numFmtId="10" fontId="0" fillId="0" borderId="0" xfId="0" applyNumberFormat="1" applyFont="1"/>
    <xf numFmtId="165" fontId="15" fillId="0" borderId="0" xfId="2" applyNumberFormat="1" applyFont="1" applyAlignment="1">
      <alignment horizontal="right" vertical="center"/>
    </xf>
    <xf numFmtId="0" fontId="1" fillId="6" borderId="0" xfId="0" applyFont="1" applyFill="1"/>
    <xf numFmtId="0" fontId="16" fillId="6" borderId="0" xfId="0" applyFont="1" applyFill="1"/>
    <xf numFmtId="0" fontId="1" fillId="6" borderId="0" xfId="0" applyFont="1" applyFill="1" applyAlignment="1"/>
    <xf numFmtId="0" fontId="0" fillId="6" borderId="0" xfId="0" applyFill="1"/>
    <xf numFmtId="0" fontId="10" fillId="0" borderId="0" xfId="0" applyFont="1" applyFill="1" applyAlignment="1">
      <alignment wrapText="1"/>
    </xf>
    <xf numFmtId="165" fontId="38" fillId="0" borderId="0" xfId="2" applyNumberFormat="1" applyFont="1"/>
    <xf numFmtId="0" fontId="39"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xf numFmtId="0" fontId="5" fillId="0" borderId="0" xfId="0" applyFont="1" applyAlignment="1">
      <alignment vertical="center" wrapText="1"/>
    </xf>
    <xf numFmtId="0" fontId="7" fillId="0" borderId="0" xfId="0" applyFont="1" applyAlignment="1">
      <alignment vertical="center" wrapText="1"/>
    </xf>
    <xf numFmtId="165" fontId="7" fillId="0" borderId="0" xfId="2" applyNumberFormat="1" applyFont="1"/>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vertical="center" wrapText="1"/>
    </xf>
    <xf numFmtId="165" fontId="12" fillId="0" borderId="0" xfId="2" applyNumberFormat="1" applyFont="1"/>
    <xf numFmtId="0" fontId="13" fillId="0" borderId="0" xfId="0" applyFont="1" applyAlignment="1">
      <alignment vertical="center" wrapText="1"/>
    </xf>
    <xf numFmtId="165" fontId="9" fillId="0" borderId="0" xfId="2" applyNumberFormat="1" applyFont="1"/>
    <xf numFmtId="0" fontId="6" fillId="0" borderId="0" xfId="0" applyFont="1" applyAlignment="1">
      <alignment horizontal="center" vertical="center" wrapText="1"/>
    </xf>
    <xf numFmtId="0" fontId="26" fillId="0" borderId="0" xfId="0" applyFont="1" applyAlignment="1">
      <alignment horizontal="center" vertical="center" wrapText="1"/>
    </xf>
    <xf numFmtId="165" fontId="7" fillId="0" borderId="0" xfId="2" applyNumberFormat="1" applyFont="1" applyFill="1"/>
    <xf numFmtId="0" fontId="6" fillId="7" borderId="0" xfId="0" applyFont="1" applyFill="1" applyAlignment="1">
      <alignment horizontal="center" vertical="center" wrapText="1"/>
    </xf>
    <xf numFmtId="165" fontId="12" fillId="7" borderId="0" xfId="2" applyNumberFormat="1" applyFont="1" applyFill="1"/>
    <xf numFmtId="0" fontId="7" fillId="0" borderId="0" xfId="0" applyFont="1" applyFill="1" applyAlignment="1">
      <alignment vertical="center" wrapText="1"/>
    </xf>
    <xf numFmtId="164" fontId="0" fillId="0" borderId="0" xfId="0" applyNumberFormat="1"/>
    <xf numFmtId="0" fontId="7" fillId="0" borderId="0" xfId="1" applyNumberFormat="1" applyFont="1"/>
    <xf numFmtId="0" fontId="14" fillId="0" borderId="0" xfId="0" applyFont="1" applyFill="1" applyAlignment="1">
      <alignment horizontal="left" vertical="center" wrapText="1"/>
    </xf>
    <xf numFmtId="164" fontId="14" fillId="0" borderId="0" xfId="0" applyNumberFormat="1" applyFont="1" applyFill="1" applyAlignment="1">
      <alignment horizontal="center"/>
    </xf>
    <xf numFmtId="0" fontId="0" fillId="0" borderId="0" xfId="0" applyFont="1" applyFill="1"/>
    <xf numFmtId="9" fontId="0" fillId="0" borderId="0" xfId="0" applyNumberFormat="1"/>
    <xf numFmtId="0" fontId="1" fillId="0" borderId="0" xfId="0" applyFont="1" applyAlignment="1">
      <alignment wrapText="1"/>
    </xf>
    <xf numFmtId="0" fontId="1" fillId="0" borderId="0" xfId="0" applyFont="1" applyAlignment="1">
      <alignment horizontal="center" wrapText="1"/>
    </xf>
    <xf numFmtId="165" fontId="7" fillId="5" borderId="0" xfId="2" applyNumberFormat="1" applyFont="1" applyFill="1"/>
    <xf numFmtId="168" fontId="0" fillId="0" borderId="0" xfId="0" applyNumberFormat="1"/>
    <xf numFmtId="0" fontId="40" fillId="0" borderId="0" xfId="3"/>
    <xf numFmtId="9" fontId="9" fillId="0" borderId="0" xfId="1" applyFont="1" applyBorder="1" applyAlignment="1">
      <alignment horizontal="center"/>
    </xf>
    <xf numFmtId="3" fontId="41" fillId="0" borderId="0" xfId="0" applyNumberFormat="1"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10" fillId="2" borderId="0" xfId="0" applyFont="1" applyFill="1" applyAlignment="1">
      <alignment horizontal="left"/>
    </xf>
    <xf numFmtId="0" fontId="10" fillId="2" borderId="0" xfId="0" applyFont="1" applyFill="1" applyAlignment="1">
      <alignment horizontal="left" wrapText="1"/>
    </xf>
    <xf numFmtId="168" fontId="1" fillId="0" borderId="0" xfId="0" applyNumberFormat="1" applyFont="1"/>
    <xf numFmtId="164" fontId="9" fillId="0" borderId="0" xfId="1" applyNumberFormat="1" applyFont="1" applyFill="1" applyAlignment="1">
      <alignment horizontal="right" vertical="center" wrapText="1"/>
    </xf>
    <xf numFmtId="164" fontId="7" fillId="0" borderId="0" xfId="0" applyNumberFormat="1" applyFont="1" applyFill="1" applyAlignment="1">
      <alignment horizontal="right"/>
    </xf>
    <xf numFmtId="10" fontId="36" fillId="0" borderId="0" xfId="0" applyNumberFormat="1" applyFont="1"/>
    <xf numFmtId="0" fontId="10" fillId="2" borderId="0" xfId="0" applyFont="1" applyFill="1" applyAlignment="1"/>
    <xf numFmtId="0" fontId="2" fillId="2" borderId="0" xfId="0" applyFont="1" applyFill="1" applyAlignment="1">
      <alignment wrapText="1"/>
    </xf>
    <xf numFmtId="165" fontId="18" fillId="0" borderId="0" xfId="2" applyNumberFormat="1" applyFont="1" applyFill="1" applyAlignment="1">
      <alignment horizontal="right" vertical="center"/>
    </xf>
    <xf numFmtId="0" fontId="16" fillId="2" borderId="0" xfId="0" applyFont="1" applyFill="1"/>
    <xf numFmtId="0" fontId="17" fillId="0" borderId="0" xfId="0" applyFont="1" applyAlignment="1">
      <alignment horizontal="left" vertical="center" wrapText="1"/>
    </xf>
    <xf numFmtId="3" fontId="9" fillId="0" borderId="0" xfId="0" applyNumberFormat="1" applyFont="1" applyFill="1"/>
    <xf numFmtId="10" fontId="24" fillId="0" borderId="0" xfId="0" applyNumberFormat="1" applyFont="1" applyFill="1" applyBorder="1" applyAlignment="1">
      <alignment horizontal="left" vertical="center" wrapText="1"/>
    </xf>
    <xf numFmtId="10" fontId="2" fillId="0" borderId="0" xfId="0" applyNumberFormat="1" applyFont="1" applyFill="1" applyAlignment="1">
      <alignment wrapText="1"/>
    </xf>
    <xf numFmtId="10" fontId="7" fillId="0" borderId="0" xfId="0" applyNumberFormat="1" applyFont="1" applyFill="1"/>
    <xf numFmtId="3" fontId="0" fillId="0" borderId="0" xfId="0" applyNumberFormat="1"/>
    <xf numFmtId="44" fontId="7" fillId="0" borderId="0" xfId="2" applyFont="1"/>
    <xf numFmtId="0" fontId="10" fillId="0" borderId="0" xfId="0" applyFont="1" applyAlignment="1">
      <alignment horizontal="right"/>
    </xf>
    <xf numFmtId="0" fontId="0" fillId="0" borderId="0" xfId="0"/>
    <xf numFmtId="0" fontId="7" fillId="0" borderId="0" xfId="0" applyFont="1"/>
    <xf numFmtId="0" fontId="0" fillId="0" borderId="0" xfId="0" applyFill="1"/>
    <xf numFmtId="0" fontId="10" fillId="0" borderId="0" xfId="0" applyFont="1"/>
    <xf numFmtId="0" fontId="7" fillId="0" borderId="0" xfId="0" applyFont="1" applyFill="1" applyBorder="1"/>
    <xf numFmtId="0" fontId="43" fillId="0" borderId="0" xfId="0" applyFont="1" applyBorder="1" applyAlignment="1">
      <alignment horizontal="left" vertical="top" wrapText="1"/>
    </xf>
    <xf numFmtId="0" fontId="42" fillId="0" borderId="0" xfId="0" applyFont="1" applyBorder="1"/>
    <xf numFmtId="0" fontId="42" fillId="0" borderId="0" xfId="0" applyFont="1" applyFill="1" applyBorder="1"/>
    <xf numFmtId="0" fontId="43" fillId="0" borderId="0" xfId="0" applyFont="1" applyBorder="1" applyAlignment="1">
      <alignment horizontal="left" vertical="top"/>
    </xf>
    <xf numFmtId="0" fontId="15" fillId="0" borderId="0" xfId="0" applyFont="1" applyBorder="1" applyAlignment="1">
      <alignment horizontal="right" vertical="top" wrapText="1"/>
    </xf>
    <xf numFmtId="167" fontId="7" fillId="0" borderId="0" xfId="1" applyNumberFormat="1" applyFont="1" applyFill="1" applyBorder="1" applyAlignment="1">
      <alignment horizontal="center"/>
    </xf>
    <xf numFmtId="167" fontId="9" fillId="0" borderId="0" xfId="0" applyNumberFormat="1" applyFont="1" applyFill="1" applyBorder="1" applyAlignment="1">
      <alignment horizontal="center"/>
    </xf>
    <xf numFmtId="166" fontId="8" fillId="0" borderId="0" xfId="0" applyNumberFormat="1" applyFont="1" applyFill="1"/>
    <xf numFmtId="0" fontId="8" fillId="0" borderId="0" xfId="0" applyFont="1" applyFill="1"/>
    <xf numFmtId="166" fontId="14" fillId="0" borderId="0" xfId="0" applyNumberFormat="1" applyFont="1" applyFill="1"/>
    <xf numFmtId="0" fontId="14" fillId="0" borderId="0" xfId="0" applyFont="1" applyFill="1"/>
    <xf numFmtId="0" fontId="0" fillId="0" borderId="0" xfId="0"/>
    <xf numFmtId="0" fontId="1" fillId="0" borderId="0" xfId="0" applyFont="1"/>
    <xf numFmtId="0" fontId="7" fillId="0" borderId="0" xfId="0" applyFont="1" applyFill="1" applyBorder="1" applyAlignment="1">
      <alignment horizontal="center" vertical="center"/>
    </xf>
    <xf numFmtId="10" fontId="9" fillId="0" borderId="0" xfId="0" applyNumberFormat="1" applyFont="1"/>
    <xf numFmtId="166" fontId="7" fillId="0" borderId="0" xfId="1" applyNumberFormat="1" applyFont="1" applyFill="1" applyAlignment="1">
      <alignment horizontal="right" vertical="center" wrapText="1"/>
    </xf>
    <xf numFmtId="166" fontId="7" fillId="0" borderId="0" xfId="0" applyNumberFormat="1" applyFont="1" applyFill="1" applyAlignment="1">
      <alignment horizontal="right"/>
    </xf>
    <xf numFmtId="10" fontId="7" fillId="0" borderId="0" xfId="0" applyNumberFormat="1" applyFont="1" applyFill="1" applyAlignment="1">
      <alignment horizontal="right"/>
    </xf>
    <xf numFmtId="166" fontId="14" fillId="0" borderId="0" xfId="0" applyNumberFormat="1" applyFont="1" applyAlignment="1">
      <alignment horizontal="center"/>
    </xf>
    <xf numFmtId="166" fontId="14" fillId="0" borderId="0" xfId="0" applyNumberFormat="1" applyFont="1" applyAlignment="1">
      <alignment horizontal="center" wrapText="1"/>
    </xf>
    <xf numFmtId="166" fontId="7" fillId="0" borderId="0" xfId="0" applyNumberFormat="1" applyFont="1" applyAlignment="1">
      <alignment horizontal="center"/>
    </xf>
    <xf numFmtId="166" fontId="18" fillId="0" borderId="0" xfId="0" applyNumberFormat="1" applyFont="1" applyAlignment="1">
      <alignment horizontal="center"/>
    </xf>
    <xf numFmtId="166" fontId="18" fillId="0" borderId="0" xfId="0" applyNumberFormat="1" applyFont="1" applyAlignment="1">
      <alignment horizontal="center" wrapText="1"/>
    </xf>
    <xf numFmtId="166" fontId="0" fillId="0" borderId="0" xfId="0" applyNumberFormat="1"/>
    <xf numFmtId="166" fontId="9" fillId="0" borderId="0" xfId="0" applyNumberFormat="1" applyFont="1" applyAlignment="1">
      <alignment horizontal="center"/>
    </xf>
    <xf numFmtId="10" fontId="7" fillId="0" borderId="0" xfId="1" applyNumberFormat="1" applyFont="1" applyFill="1" applyBorder="1" applyAlignment="1">
      <alignment horizontal="center"/>
    </xf>
    <xf numFmtId="0" fontId="10" fillId="0" borderId="0" xfId="0" applyFont="1" applyBorder="1" applyAlignment="1">
      <alignment horizontal="center" vertical="center"/>
    </xf>
    <xf numFmtId="9" fontId="14" fillId="0" borderId="0" xfId="0" applyNumberFormat="1" applyFont="1" applyFill="1" applyAlignment="1"/>
    <xf numFmtId="0" fontId="0" fillId="0" borderId="0" xfId="0" applyBorder="1" applyAlignment="1"/>
    <xf numFmtId="2" fontId="7" fillId="0" borderId="0" xfId="1" applyNumberFormat="1" applyFont="1" applyFill="1" applyBorder="1" applyAlignment="1">
      <alignment horizontal="center"/>
    </xf>
    <xf numFmtId="2" fontId="9" fillId="0" borderId="0" xfId="1" applyNumberFormat="1" applyFont="1" applyFill="1" applyBorder="1" applyAlignment="1">
      <alignment horizontal="center"/>
    </xf>
    <xf numFmtId="10" fontId="7" fillId="0" borderId="0" xfId="1" applyNumberFormat="1" applyFont="1" applyFill="1" applyAlignment="1">
      <alignment horizontal="center"/>
    </xf>
    <xf numFmtId="0" fontId="1" fillId="5" borderId="0" xfId="0" applyFont="1" applyFill="1" applyAlignment="1"/>
    <xf numFmtId="0" fontId="1" fillId="5" borderId="0" xfId="0" applyFont="1" applyFill="1"/>
    <xf numFmtId="0" fontId="0" fillId="5" borderId="0" xfId="0" applyFill="1"/>
    <xf numFmtId="10" fontId="7" fillId="0" borderId="0" xfId="1" applyNumberFormat="1" applyFont="1" applyFill="1"/>
    <xf numFmtId="10" fontId="16" fillId="6" borderId="0" xfId="0" applyNumberFormat="1" applyFont="1" applyFill="1"/>
    <xf numFmtId="10" fontId="37" fillId="6" borderId="0" xfId="0" applyNumberFormat="1" applyFont="1" applyFill="1"/>
    <xf numFmtId="10" fontId="16" fillId="0" borderId="0" xfId="0" applyNumberFormat="1" applyFont="1"/>
    <xf numFmtId="0" fontId="16" fillId="0" borderId="0" xfId="0" applyFont="1"/>
    <xf numFmtId="166" fontId="7" fillId="5" borderId="0" xfId="0" applyNumberFormat="1" applyFont="1" applyFill="1"/>
    <xf numFmtId="164" fontId="7" fillId="5" borderId="0" xfId="0" applyNumberFormat="1" applyFont="1" applyFill="1"/>
    <xf numFmtId="0" fontId="7" fillId="5" borderId="0" xfId="0" applyFont="1" applyFill="1"/>
    <xf numFmtId="0" fontId="1" fillId="8" borderId="0" xfId="0" applyFont="1" applyFill="1" applyBorder="1"/>
    <xf numFmtId="0" fontId="0" fillId="5" borderId="0" xfId="0" applyFill="1" applyBorder="1"/>
    <xf numFmtId="164" fontId="7" fillId="5" borderId="0" xfId="0" applyNumberFormat="1" applyFont="1" applyFill="1" applyBorder="1" applyAlignment="1">
      <alignment horizontal="center" vertical="center"/>
    </xf>
    <xf numFmtId="10" fontId="7" fillId="5" borderId="0" xfId="1" applyNumberFormat="1" applyFont="1" applyFill="1" applyAlignment="1">
      <alignment horizontal="right"/>
    </xf>
    <xf numFmtId="164" fontId="7" fillId="5" borderId="0" xfId="1" applyNumberFormat="1" applyFont="1" applyFill="1" applyAlignment="1">
      <alignment horizontal="right"/>
    </xf>
    <xf numFmtId="10" fontId="7" fillId="5" borderId="0" xfId="0" applyNumberFormat="1" applyFont="1" applyFill="1"/>
    <xf numFmtId="168" fontId="7" fillId="5" borderId="0" xfId="2" applyNumberFormat="1" applyFont="1" applyFill="1"/>
    <xf numFmtId="9" fontId="2" fillId="0" borderId="0" xfId="0" applyNumberFormat="1" applyFont="1" applyBorder="1" applyAlignment="1">
      <alignment horizontal="center" vertical="center"/>
    </xf>
    <xf numFmtId="9" fontId="7" fillId="0" borderId="0" xfId="0" applyNumberFormat="1" applyFont="1" applyFill="1"/>
    <xf numFmtId="0" fontId="0" fillId="0" borderId="0" xfId="0" applyNumberFormat="1"/>
    <xf numFmtId="6" fontId="0" fillId="0" borderId="0" xfId="0" applyNumberFormat="1"/>
    <xf numFmtId="6" fontId="0" fillId="0" borderId="0" xfId="0" applyNumberFormat="1" applyFill="1" applyBorder="1"/>
    <xf numFmtId="10" fontId="0" fillId="0" borderId="0" xfId="0" applyNumberFormat="1" applyFill="1"/>
    <xf numFmtId="1" fontId="15" fillId="0" borderId="0" xfId="0" applyNumberFormat="1" applyFont="1" applyAlignment="1">
      <alignment horizontal="right" vertical="center" wrapText="1"/>
    </xf>
    <xf numFmtId="1" fontId="7" fillId="0" borderId="0" xfId="0" applyNumberFormat="1" applyFont="1" applyAlignment="1">
      <alignment horizontal="right"/>
    </xf>
    <xf numFmtId="1" fontId="7" fillId="0" borderId="0" xfId="1" applyNumberFormat="1" applyFont="1" applyBorder="1" applyAlignment="1">
      <alignment horizontal="right"/>
    </xf>
    <xf numFmtId="10" fontId="23" fillId="0" borderId="0" xfId="0" applyNumberFormat="1" applyFont="1" applyFill="1" applyBorder="1" applyAlignment="1">
      <alignment horizontal="right" vertical="center" wrapText="1"/>
    </xf>
    <xf numFmtId="10" fontId="23" fillId="0" borderId="0" xfId="0" applyNumberFormat="1" applyFont="1" applyFill="1" applyBorder="1" applyAlignment="1">
      <alignment horizontal="left" vertical="center" wrapText="1"/>
    </xf>
    <xf numFmtId="0" fontId="2" fillId="0" borderId="0" xfId="0" applyFont="1" applyAlignment="1">
      <alignment horizontal="center" vertical="center" wrapText="1"/>
    </xf>
    <xf numFmtId="0" fontId="0" fillId="0" borderId="0" xfId="0"/>
    <xf numFmtId="0" fontId="0" fillId="0" borderId="0" xfId="0"/>
    <xf numFmtId="0" fontId="0" fillId="0" borderId="0" xfId="0" applyFill="1"/>
    <xf numFmtId="0" fontId="0" fillId="2" borderId="0" xfId="0" applyFill="1"/>
    <xf numFmtId="0" fontId="0" fillId="0" borderId="0" xfId="0"/>
    <xf numFmtId="0" fontId="0" fillId="0" borderId="0" xfId="0"/>
    <xf numFmtId="0" fontId="7" fillId="0" borderId="0" xfId="0" applyFont="1" applyBorder="1"/>
    <xf numFmtId="166" fontId="23" fillId="0" borderId="0" xfId="0" applyNumberFormat="1" applyFont="1" applyBorder="1" applyAlignment="1">
      <alignment horizontal="right" vertical="center" wrapText="1"/>
    </xf>
    <xf numFmtId="0" fontId="23" fillId="0" borderId="0" xfId="0" applyFont="1" applyBorder="1" applyAlignment="1">
      <alignment horizontal="right" vertical="center" wrapText="1"/>
    </xf>
    <xf numFmtId="0" fontId="0" fillId="0" borderId="0" xfId="0"/>
    <xf numFmtId="0" fontId="0" fillId="0" borderId="0" xfId="0" applyFont="1"/>
    <xf numFmtId="0" fontId="7" fillId="0" borderId="0" xfId="0" applyFont="1" applyAlignment="1">
      <alignment horizontal="right" vertical="center" wrapText="1"/>
    </xf>
    <xf numFmtId="165" fontId="0" fillId="0" borderId="0" xfId="0" applyNumberFormat="1"/>
    <xf numFmtId="0" fontId="0" fillId="8" borderId="0" xfId="0" applyFont="1" applyFill="1" applyBorder="1"/>
    <xf numFmtId="0" fontId="0" fillId="5" borderId="0" xfId="0" applyFont="1" applyFill="1" applyBorder="1"/>
    <xf numFmtId="0" fontId="1" fillId="2" borderId="0" xfId="0" applyFont="1" applyFill="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xf numFmtId="0" fontId="2" fillId="0" borderId="0" xfId="0" applyFont="1" applyFill="1" applyAlignment="1">
      <alignment horizontal="left" wrapText="1"/>
    </xf>
    <xf numFmtId="0" fontId="0" fillId="0" borderId="0" xfId="0" applyAlignment="1">
      <alignment wrapText="1"/>
    </xf>
    <xf numFmtId="0" fontId="0" fillId="0" borderId="0" xfId="0" applyAlignment="1">
      <alignment horizontal="center"/>
    </xf>
    <xf numFmtId="0" fontId="0" fillId="0" borderId="0" xfId="0" applyAlignment="1"/>
    <xf numFmtId="0" fontId="2" fillId="0" borderId="0" xfId="0" applyFont="1" applyAlignment="1">
      <alignment horizontal="center"/>
    </xf>
    <xf numFmtId="0" fontId="2" fillId="0" borderId="0" xfId="0" applyFont="1" applyAlignment="1">
      <alignment horizontal="center" wrapText="1"/>
    </xf>
    <xf numFmtId="0" fontId="7" fillId="0" borderId="0" xfId="0" applyFont="1" applyAlignment="1">
      <alignment horizontal="center"/>
    </xf>
    <xf numFmtId="16" fontId="45" fillId="0" borderId="0" xfId="0" applyNumberFormat="1" applyFont="1" applyAlignment="1">
      <alignment horizontal="left" wrapText="1"/>
    </xf>
    <xf numFmtId="0" fontId="45" fillId="0" borderId="0" xfId="0" applyFont="1" applyAlignment="1">
      <alignment horizontal="left" wrapText="1"/>
    </xf>
    <xf numFmtId="17" fontId="31"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2" fillId="0" borderId="0" xfId="0" applyFont="1" applyFill="1" applyAlignment="1"/>
    <xf numFmtId="0" fontId="46" fillId="0" borderId="0" xfId="0" applyFont="1" applyAlignment="1">
      <alignment horizontal="center" vertical="center"/>
    </xf>
    <xf numFmtId="0" fontId="46" fillId="0" borderId="0" xfId="0" applyFont="1" applyBorder="1" applyAlignment="1">
      <alignment horizontal="center" vertical="center"/>
    </xf>
    <xf numFmtId="0" fontId="46" fillId="0" borderId="0" xfId="0" applyFont="1" applyFill="1" applyBorder="1" applyAlignment="1">
      <alignment horizontal="center" vertical="center"/>
    </xf>
    <xf numFmtId="3" fontId="36" fillId="0" borderId="0" xfId="0" applyNumberFormat="1" applyFont="1"/>
    <xf numFmtId="1" fontId="0" fillId="0" borderId="0" xfId="0" applyNumberFormat="1"/>
    <xf numFmtId="0" fontId="2" fillId="0" borderId="0" xfId="0" applyFont="1" applyFill="1" applyAlignment="1">
      <alignment wrapText="1"/>
    </xf>
    <xf numFmtId="0" fontId="2" fillId="0" borderId="0" xfId="0" applyFont="1" applyFill="1" applyAlignment="1"/>
    <xf numFmtId="0" fontId="7" fillId="0" borderId="0" xfId="0" applyFont="1" applyAlignment="1">
      <alignment wrapText="1"/>
    </xf>
    <xf numFmtId="0" fontId="9" fillId="0" borderId="0" xfId="0" applyFont="1" applyAlignment="1">
      <alignment horizontal="center"/>
    </xf>
    <xf numFmtId="0" fontId="2" fillId="0" borderId="0" xfId="0" applyFont="1" applyAlignment="1">
      <alignment horizontal="center"/>
    </xf>
    <xf numFmtId="0" fontId="7" fillId="5" borderId="0" xfId="0" applyFont="1" applyFill="1" applyAlignment="1">
      <alignment wrapText="1"/>
    </xf>
    <xf numFmtId="9" fontId="7" fillId="5" borderId="0" xfId="0" applyNumberFormat="1" applyFont="1" applyFill="1"/>
    <xf numFmtId="10" fontId="2" fillId="0" borderId="0" xfId="0" applyNumberFormat="1" applyFont="1" applyBorder="1" applyAlignment="1">
      <alignment horizontal="center" vertical="center" wrapText="1"/>
    </xf>
    <xf numFmtId="9" fontId="10" fillId="0" borderId="0" xfId="0" applyNumberFormat="1" applyFont="1" applyBorder="1" applyAlignment="1">
      <alignment horizontal="center" vertical="center"/>
    </xf>
    <xf numFmtId="10" fontId="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6" fillId="6" borderId="0" xfId="0" applyNumberFormat="1" applyFont="1" applyFill="1"/>
    <xf numFmtId="164" fontId="16" fillId="6" borderId="0" xfId="0" applyNumberFormat="1" applyFont="1" applyFill="1"/>
    <xf numFmtId="0" fontId="16" fillId="0" borderId="0" xfId="0" applyNumberFormat="1" applyFont="1"/>
    <xf numFmtId="0" fontId="37" fillId="6" borderId="0" xfId="0" applyNumberFormat="1" applyFont="1" applyFill="1"/>
    <xf numFmtId="9" fontId="1" fillId="0" borderId="0" xfId="0" applyNumberFormat="1" applyFont="1"/>
    <xf numFmtId="169" fontId="2" fillId="0" borderId="0" xfId="4" applyNumberFormat="1" applyFont="1" applyFill="1" applyAlignment="1">
      <alignment wrapText="1"/>
    </xf>
    <xf numFmtId="169" fontId="10" fillId="0" borderId="0" xfId="4" applyNumberFormat="1" applyFont="1" applyFill="1" applyAlignment="1">
      <alignment wrapText="1"/>
    </xf>
    <xf numFmtId="3" fontId="1" fillId="0" borderId="0" xfId="0" applyNumberFormat="1" applyFont="1"/>
    <xf numFmtId="0" fontId="0" fillId="0" borderId="0" xfId="0" applyAlignment="1">
      <alignment horizontal="left"/>
    </xf>
    <xf numFmtId="2" fontId="0" fillId="0" borderId="0" xfId="0" applyNumberFormat="1"/>
    <xf numFmtId="0" fontId="0" fillId="8" borderId="11" xfId="0" applyFont="1" applyFill="1" applyBorder="1" applyAlignment="1">
      <alignment horizontal="left"/>
    </xf>
    <xf numFmtId="0" fontId="0" fillId="8" borderId="11" xfId="0" applyNumberFormat="1" applyFont="1" applyFill="1" applyBorder="1"/>
    <xf numFmtId="0" fontId="1" fillId="0" borderId="0" xfId="0" applyFont="1" applyAlignment="1">
      <alignment horizontal="left"/>
    </xf>
    <xf numFmtId="0" fontId="1" fillId="0" borderId="0" xfId="0" applyNumberFormat="1" applyFont="1"/>
    <xf numFmtId="0" fontId="31" fillId="0" borderId="0" xfId="0" applyFont="1" applyFill="1" applyBorder="1" applyAlignment="1">
      <alignment horizontal="left" vertical="center" wrapText="1"/>
    </xf>
    <xf numFmtId="0" fontId="0" fillId="0" borderId="0" xfId="0" applyFont="1" applyBorder="1"/>
    <xf numFmtId="10" fontId="9" fillId="0" borderId="0" xfId="2" applyNumberFormat="1" applyFont="1" applyFill="1" applyAlignment="1">
      <alignment horizontal="right"/>
    </xf>
    <xf numFmtId="170" fontId="0" fillId="0" borderId="0" xfId="0" applyNumberFormat="1"/>
    <xf numFmtId="168" fontId="1" fillId="7" borderId="0" xfId="0" applyNumberFormat="1" applyFont="1" applyFill="1"/>
    <xf numFmtId="0" fontId="17" fillId="0" borderId="0" xfId="0" applyFont="1" applyBorder="1"/>
    <xf numFmtId="168" fontId="0" fillId="7" borderId="0" xfId="0" applyNumberFormat="1" applyFill="1"/>
    <xf numFmtId="1" fontId="1" fillId="0" borderId="0" xfId="0" applyNumberFormat="1" applyFont="1"/>
    <xf numFmtId="0" fontId="1" fillId="0" borderId="0" xfId="0" applyFont="1" applyAlignment="1">
      <alignment horizontal="center" vertical="center"/>
    </xf>
    <xf numFmtId="164" fontId="1"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0" fontId="1" fillId="0" borderId="0" xfId="46" applyFont="1"/>
    <xf numFmtId="0" fontId="0" fillId="0" borderId="0" xfId="46" applyFont="1"/>
    <xf numFmtId="166" fontId="9" fillId="0" borderId="0" xfId="0" applyNumberFormat="1" applyFont="1"/>
    <xf numFmtId="0" fontId="36" fillId="0" borderId="0" xfId="0" applyFont="1" applyBorder="1"/>
    <xf numFmtId="164" fontId="36"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0" fontId="9" fillId="0" borderId="0" xfId="1" applyNumberFormat="1" applyFont="1" applyAlignment="1">
      <alignment horizontal="center"/>
    </xf>
    <xf numFmtId="0" fontId="36" fillId="0" borderId="0" xfId="46" applyFont="1"/>
    <xf numFmtId="0" fontId="0" fillId="0" borderId="0" xfId="0" applyFont="1" applyBorder="1" applyAlignment="1">
      <alignment horizontal="center" vertical="center" wrapText="1"/>
    </xf>
    <xf numFmtId="10" fontId="7" fillId="0" borderId="0" xfId="1" applyNumberFormat="1" applyFont="1" applyAlignment="1">
      <alignment horizontal="center"/>
    </xf>
    <xf numFmtId="164" fontId="1" fillId="0" borderId="0" xfId="1" applyNumberFormat="1" applyFont="1" applyBorder="1" applyAlignment="1">
      <alignment horizontal="center" vertical="center"/>
    </xf>
    <xf numFmtId="0" fontId="0" fillId="0" borderId="0" xfId="0"/>
    <xf numFmtId="0" fontId="0" fillId="0" borderId="0" xfId="0" applyNumberFormat="1"/>
    <xf numFmtId="0" fontId="1" fillId="0" borderId="0" xfId="0" applyFont="1"/>
    <xf numFmtId="0" fontId="0" fillId="0" borderId="0" xfId="0" applyAlignment="1">
      <alignment horizontal="center"/>
    </xf>
    <xf numFmtId="0" fontId="15" fillId="0" borderId="0" xfId="46" applyFont="1" applyFill="1" applyBorder="1" applyAlignment="1">
      <alignment horizontal="center" vertical="center" wrapText="1"/>
    </xf>
    <xf numFmtId="3" fontId="65" fillId="0" borderId="0" xfId="46" applyNumberFormat="1" applyFont="1" applyFill="1" applyBorder="1" applyAlignment="1">
      <alignment horizontal="center" vertical="center" shrinkToFit="1"/>
    </xf>
    <xf numFmtId="1" fontId="65" fillId="0" borderId="0" xfId="46" applyNumberFormat="1" applyFont="1" applyFill="1" applyBorder="1" applyAlignment="1">
      <alignment horizontal="center" vertical="center" shrinkToFit="1"/>
    </xf>
    <xf numFmtId="0" fontId="17" fillId="0" borderId="0" xfId="46" applyFont="1" applyFill="1" applyBorder="1" applyAlignment="1">
      <alignment horizontal="center" vertical="center" wrapText="1"/>
    </xf>
    <xf numFmtId="3" fontId="66" fillId="0" borderId="0" xfId="46" applyNumberFormat="1" applyFont="1" applyFill="1" applyBorder="1" applyAlignment="1">
      <alignment horizontal="center" vertical="center" shrinkToFit="1"/>
    </xf>
    <xf numFmtId="165" fontId="67" fillId="0" borderId="0" xfId="47" applyNumberFormat="1" applyFont="1" applyFill="1" applyBorder="1" applyAlignment="1">
      <alignment horizontal="right" vertical="center"/>
    </xf>
    <xf numFmtId="165" fontId="36" fillId="0" borderId="0" xfId="47" applyNumberFormat="1" applyFont="1" applyFill="1" applyBorder="1"/>
    <xf numFmtId="165" fontId="62" fillId="0" borderId="0" xfId="47" applyNumberFormat="1" applyFont="1" applyFill="1" applyBorder="1" applyAlignment="1">
      <alignment horizontal="right" vertical="center"/>
    </xf>
    <xf numFmtId="0" fontId="0" fillId="0" borderId="0" xfId="0" applyFont="1" applyAlignment="1">
      <alignment vertical="center" wrapText="1"/>
    </xf>
    <xf numFmtId="165" fontId="68" fillId="0" borderId="0" xfId="47" applyNumberFormat="1" applyFont="1" applyFill="1" applyBorder="1" applyAlignment="1">
      <alignment horizontal="right" vertical="center"/>
    </xf>
    <xf numFmtId="165" fontId="28" fillId="0" borderId="0" xfId="47" applyNumberFormat="1" applyFont="1" applyFill="1" applyBorder="1" applyAlignment="1">
      <alignment horizontal="right" vertical="center"/>
    </xf>
    <xf numFmtId="6" fontId="7" fillId="0" borderId="0" xfId="0" applyNumberFormat="1" applyFont="1" applyAlignment="1">
      <alignment vertical="center" wrapText="1"/>
    </xf>
    <xf numFmtId="166" fontId="19" fillId="0" borderId="0" xfId="0" applyNumberFormat="1" applyFont="1" applyAlignment="1">
      <alignment horizontal="center"/>
    </xf>
    <xf numFmtId="166" fontId="19" fillId="0" borderId="0" xfId="0" applyNumberFormat="1" applyFont="1" applyAlignment="1">
      <alignment horizontal="center" wrapText="1"/>
    </xf>
    <xf numFmtId="0" fontId="36" fillId="0" borderId="0" xfId="0" applyFont="1" applyAlignment="1">
      <alignment vertical="center"/>
    </xf>
    <xf numFmtId="166" fontId="1" fillId="0" borderId="0" xfId="0" applyNumberFormat="1" applyFont="1"/>
    <xf numFmtId="0" fontId="1" fillId="0" borderId="0" xfId="0" applyFont="1" applyAlignment="1">
      <alignment horizontal="right"/>
    </xf>
    <xf numFmtId="0" fontId="69" fillId="0" borderId="0" xfId="0" applyFont="1" applyAlignment="1">
      <alignment horizontal="center" vertical="center" wrapText="1"/>
    </xf>
    <xf numFmtId="0" fontId="0" fillId="0" borderId="0" xfId="0" quotePrefix="1"/>
    <xf numFmtId="0" fontId="4" fillId="0" borderId="0" xfId="0" applyFont="1" applyAlignment="1">
      <alignment horizontal="center" vertical="center"/>
    </xf>
    <xf numFmtId="0" fontId="4" fillId="0" borderId="0" xfId="0" applyFont="1" applyAlignment="1">
      <alignment horizontal="center"/>
    </xf>
    <xf numFmtId="0" fontId="4" fillId="0" borderId="0" xfId="0" applyFont="1"/>
    <xf numFmtId="9" fontId="4" fillId="0" borderId="0" xfId="1" applyFont="1" applyBorder="1" applyAlignment="1">
      <alignment horizontal="center"/>
    </xf>
    <xf numFmtId="0" fontId="4" fillId="0" borderId="0" xfId="1" applyNumberFormat="1" applyFont="1" applyAlignment="1">
      <alignment horizontal="center"/>
    </xf>
    <xf numFmtId="0" fontId="36" fillId="0" borderId="0" xfId="0" applyFont="1" applyAlignment="1">
      <alignment horizontal="center"/>
    </xf>
    <xf numFmtId="0" fontId="37" fillId="0" borderId="0" xfId="0" applyFont="1" applyAlignment="1">
      <alignment horizontal="left" vertical="center" wrapText="1"/>
    </xf>
    <xf numFmtId="1" fontId="1" fillId="0" borderId="0" xfId="1" applyNumberFormat="1" applyFont="1" applyBorder="1" applyAlignment="1">
      <alignment horizontal="center"/>
    </xf>
    <xf numFmtId="0" fontId="1" fillId="0" borderId="0" xfId="0" applyFont="1" applyAlignment="1">
      <alignment horizontal="center"/>
    </xf>
    <xf numFmtId="9" fontId="1" fillId="0" borderId="0" xfId="1" applyFont="1" applyBorder="1" applyAlignment="1">
      <alignment horizontal="center"/>
    </xf>
    <xf numFmtId="0" fontId="0" fillId="0" borderId="0" xfId="0" applyAlignment="1">
      <alignment wrapText="1"/>
    </xf>
    <xf numFmtId="10" fontId="0" fillId="0" borderId="0" xfId="1" applyNumberFormat="1" applyFont="1" applyAlignment="1">
      <alignment horizontal="center" vertical="center" wrapText="1"/>
    </xf>
    <xf numFmtId="0" fontId="1" fillId="0" borderId="0" xfId="0" applyFont="1" applyBorder="1"/>
    <xf numFmtId="0" fontId="0" fillId="0" borderId="0" xfId="0"/>
    <xf numFmtId="9" fontId="17" fillId="0" borderId="0" xfId="1" applyFont="1" applyBorder="1"/>
    <xf numFmtId="0" fontId="0" fillId="0" borderId="0" xfId="0"/>
    <xf numFmtId="10" fontId="7" fillId="0" borderId="0" xfId="2" applyNumberFormat="1" applyFont="1" applyFill="1" applyAlignment="1">
      <alignment horizontal="right"/>
    </xf>
    <xf numFmtId="9" fontId="0" fillId="0" borderId="0" xfId="0" applyNumberFormat="1"/>
    <xf numFmtId="10" fontId="7" fillId="0" borderId="0" xfId="1" applyNumberFormat="1" applyFont="1" applyFill="1" applyAlignment="1">
      <alignment horizontal="right"/>
    </xf>
    <xf numFmtId="0" fontId="12" fillId="0" borderId="0" xfId="0" applyFont="1" applyFill="1" applyBorder="1"/>
    <xf numFmtId="9" fontId="12" fillId="0" borderId="0" xfId="1" applyFont="1" applyFill="1"/>
    <xf numFmtId="165" fontId="12" fillId="0" borderId="0" xfId="2" applyNumberFormat="1" applyFont="1" applyFill="1" applyAlignment="1">
      <alignment horizontal="center"/>
    </xf>
    <xf numFmtId="44" fontId="0" fillId="0" borderId="0" xfId="2" applyFont="1" applyFill="1" applyBorder="1" applyAlignment="1">
      <alignment horizontal="center"/>
    </xf>
    <xf numFmtId="165" fontId="12" fillId="0" borderId="0" xfId="2" applyNumberFormat="1" applyFont="1" applyFill="1"/>
    <xf numFmtId="0" fontId="15" fillId="0" borderId="0" xfId="0" applyFont="1" applyBorder="1"/>
    <xf numFmtId="9" fontId="15" fillId="0" borderId="0" xfId="1" applyFont="1" applyBorder="1"/>
    <xf numFmtId="0" fontId="0" fillId="0" borderId="0" xfId="0" applyAlignment="1">
      <alignment horizontal="center" wrapText="1"/>
    </xf>
    <xf numFmtId="0" fontId="0" fillId="0" borderId="0" xfId="0" applyFont="1"/>
    <xf numFmtId="0" fontId="0" fillId="5" borderId="0" xfId="0" applyFont="1" applyFill="1"/>
    <xf numFmtId="0" fontId="0" fillId="5" borderId="0" xfId="0" applyFill="1"/>
    <xf numFmtId="3" fontId="64" fillId="0" borderId="0" xfId="46" applyNumberFormat="1"/>
    <xf numFmtId="0" fontId="64" fillId="0" borderId="0" xfId="46" applyNumberFormat="1"/>
    <xf numFmtId="0" fontId="7" fillId="0" borderId="0" xfId="0" applyFont="1" applyAlignment="1">
      <alignment horizontal="center"/>
    </xf>
    <xf numFmtId="0" fontId="17" fillId="0" borderId="0" xfId="0" applyFont="1" applyBorder="1" applyAlignment="1">
      <alignment horizontal="left" vertical="center" wrapText="1"/>
    </xf>
    <xf numFmtId="167" fontId="9" fillId="0" borderId="0" xfId="1" applyNumberFormat="1" applyFont="1" applyBorder="1" applyAlignment="1">
      <alignment horizontal="center"/>
    </xf>
    <xf numFmtId="167" fontId="9" fillId="0" borderId="0" xfId="1" applyNumberFormat="1" applyFont="1" applyFill="1" applyBorder="1" applyAlignment="1">
      <alignment horizontal="center"/>
    </xf>
    <xf numFmtId="169" fontId="63" fillId="0" borderId="0" xfId="4" applyNumberFormat="1" applyFont="1" applyFill="1" applyBorder="1" applyAlignment="1">
      <alignment horizontal="left" vertical="center" wrapText="1"/>
    </xf>
    <xf numFmtId="169" fontId="37" fillId="0" borderId="0" xfId="4" applyNumberFormat="1" applyFont="1" applyFill="1" applyBorder="1" applyAlignment="1">
      <alignment horizontal="left" vertical="center" wrapText="1"/>
    </xf>
    <xf numFmtId="169" fontId="16" fillId="0" borderId="0" xfId="4" applyNumberFormat="1" applyFont="1" applyFill="1" applyBorder="1" applyAlignment="1">
      <alignment horizontal="left" vertical="center" wrapText="1"/>
    </xf>
    <xf numFmtId="169" fontId="25" fillId="0" borderId="0" xfId="4" applyNumberFormat="1" applyFont="1" applyFill="1" applyBorder="1" applyAlignment="1">
      <alignment vertical="center" wrapText="1"/>
    </xf>
    <xf numFmtId="169" fontId="17" fillId="0" borderId="0" xfId="4" applyNumberFormat="1" applyFont="1" applyFill="1" applyBorder="1" applyAlignment="1">
      <alignment vertical="center" wrapText="1"/>
    </xf>
    <xf numFmtId="169" fontId="15" fillId="0" borderId="0" xfId="4" applyNumberFormat="1" applyFont="1" applyFill="1" applyBorder="1" applyAlignment="1">
      <alignment vertical="center" wrapText="1"/>
    </xf>
    <xf numFmtId="0" fontId="0" fillId="0" borderId="0" xfId="0"/>
    <xf numFmtId="0" fontId="1" fillId="0" borderId="0" xfId="0" applyFont="1"/>
    <xf numFmtId="0" fontId="7" fillId="0" borderId="0" xfId="0" applyFont="1" applyBorder="1"/>
    <xf numFmtId="0" fontId="7" fillId="0" borderId="0" xfId="0" applyFont="1"/>
    <xf numFmtId="0" fontId="9" fillId="0" borderId="0" xfId="0" applyFont="1"/>
    <xf numFmtId="0" fontId="0" fillId="0" borderId="0" xfId="0" applyFont="1"/>
    <xf numFmtId="167" fontId="7" fillId="0" borderId="0" xfId="1" applyNumberFormat="1" applyFont="1" applyBorder="1" applyAlignment="1">
      <alignment horizontal="center"/>
    </xf>
    <xf numFmtId="167" fontId="9" fillId="0" borderId="0" xfId="0" applyNumberFormat="1" applyFont="1" applyBorder="1" applyAlignment="1">
      <alignment horizontal="center"/>
    </xf>
    <xf numFmtId="0" fontId="15" fillId="0" borderId="0" xfId="0" applyFont="1" applyBorder="1" applyAlignment="1">
      <alignment vertical="center" wrapText="1"/>
    </xf>
    <xf numFmtId="1" fontId="16" fillId="0" borderId="0" xfId="1" applyNumberFormat="1" applyFont="1" applyBorder="1" applyAlignment="1">
      <alignment horizontal="center"/>
    </xf>
    <xf numFmtId="1" fontId="16" fillId="0" borderId="0" xfId="0" applyNumberFormat="1" applyFont="1" applyBorder="1" applyAlignment="1">
      <alignment horizontal="center"/>
    </xf>
    <xf numFmtId="1" fontId="4" fillId="5" borderId="0" xfId="1" applyNumberFormat="1" applyFont="1" applyFill="1" applyBorder="1" applyAlignment="1">
      <alignment horizontal="center"/>
    </xf>
    <xf numFmtId="0" fontId="0" fillId="0" borderId="0" xfId="0" applyNumberFormat="1" applyFont="1" applyAlignment="1">
      <alignment horizontal="center"/>
    </xf>
    <xf numFmtId="1" fontId="0" fillId="5" borderId="0" xfId="1" applyNumberFormat="1" applyFont="1" applyFill="1" applyBorder="1" applyAlignment="1">
      <alignment horizontal="center"/>
    </xf>
    <xf numFmtId="0" fontId="0" fillId="0" borderId="0" xfId="0" applyNumberFormat="1" applyAlignment="1">
      <alignment horizontal="center"/>
    </xf>
    <xf numFmtId="0" fontId="0" fillId="5" borderId="0" xfId="1" applyNumberFormat="1" applyFont="1" applyFill="1" applyBorder="1" applyAlignment="1">
      <alignment horizontal="center"/>
    </xf>
    <xf numFmtId="0" fontId="0" fillId="5" borderId="0" xfId="0" applyFont="1" applyFill="1" applyBorder="1" applyAlignment="1">
      <alignment horizontal="center"/>
    </xf>
    <xf numFmtId="1" fontId="1" fillId="5" borderId="0" xfId="1" applyNumberFormat="1" applyFont="1" applyFill="1" applyBorder="1" applyAlignment="1">
      <alignment horizontal="center"/>
    </xf>
    <xf numFmtId="0" fontId="1" fillId="0" borderId="0" xfId="0" applyNumberFormat="1" applyFont="1" applyAlignment="1">
      <alignment horizontal="center"/>
    </xf>
    <xf numFmtId="167" fontId="9" fillId="0" borderId="0" xfId="1" applyNumberFormat="1" applyFont="1" applyBorder="1" applyAlignment="1">
      <alignment horizontal="center"/>
    </xf>
    <xf numFmtId="0" fontId="0" fillId="0" borderId="0" xfId="0" applyAlignment="1">
      <alignment wrapText="1"/>
    </xf>
    <xf numFmtId="6" fontId="1" fillId="0" borderId="0" xfId="0" applyNumberFormat="1" applyFont="1"/>
    <xf numFmtId="0" fontId="1" fillId="2" borderId="0" xfId="0" applyFont="1" applyFill="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xf numFmtId="0" fontId="3" fillId="0" borderId="0" xfId="0" applyFont="1" applyFill="1" applyAlignment="1">
      <alignment wrapText="1"/>
    </xf>
    <xf numFmtId="0" fontId="1" fillId="2" borderId="0" xfId="0" applyFont="1" applyFill="1" applyAlignment="1">
      <alignment horizontal="left"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5" fillId="0" borderId="0" xfId="0" applyFont="1" applyFill="1" applyAlignment="1">
      <alignment wrapText="1"/>
    </xf>
    <xf numFmtId="0" fontId="31" fillId="0" borderId="0" xfId="0" applyFont="1" applyFill="1" applyAlignment="1">
      <alignment wrapText="1"/>
    </xf>
    <xf numFmtId="0" fontId="2" fillId="0" borderId="0" xfId="0" applyFont="1" applyFill="1" applyBorder="1" applyAlignment="1">
      <alignment wrapText="1"/>
    </xf>
    <xf numFmtId="0" fontId="2" fillId="0" borderId="0" xfId="0" applyFont="1" applyFill="1" applyAlignment="1">
      <alignment horizontal="left" wrapText="1"/>
    </xf>
    <xf numFmtId="0" fontId="0" fillId="0" borderId="0" xfId="0" applyAlignment="1"/>
    <xf numFmtId="0" fontId="0" fillId="0" borderId="0" xfId="0" applyAlignment="1">
      <alignment wrapText="1"/>
    </xf>
    <xf numFmtId="0" fontId="2" fillId="0" borderId="0" xfId="0" applyFont="1" applyAlignment="1">
      <alignment horizontal="left" wrapText="1"/>
    </xf>
    <xf numFmtId="0" fontId="1" fillId="2" borderId="0" xfId="0" applyFont="1" applyFill="1" applyAlignment="1">
      <alignment horizontal="left"/>
    </xf>
    <xf numFmtId="0" fontId="10" fillId="3" borderId="0" xfId="0" applyFont="1" applyFill="1" applyAlignment="1">
      <alignment horizontal="center" vertical="center"/>
    </xf>
    <xf numFmtId="0" fontId="7" fillId="0" borderId="0" xfId="0" applyFont="1" applyAlignment="1">
      <alignment wrapText="1"/>
    </xf>
    <xf numFmtId="0" fontId="9" fillId="0" borderId="0" xfId="0" applyFont="1" applyAlignment="1">
      <alignment horizontal="center"/>
    </xf>
    <xf numFmtId="0" fontId="3" fillId="0" borderId="0" xfId="0" applyFont="1" applyAlignment="1">
      <alignment wrapText="1"/>
    </xf>
    <xf numFmtId="0" fontId="2" fillId="0" borderId="0" xfId="0" applyFont="1" applyAlignment="1">
      <alignment horizontal="center"/>
    </xf>
    <xf numFmtId="0" fontId="2" fillId="0" borderId="0" xfId="0" applyFont="1" applyAlignment="1">
      <alignment horizontal="center" wrapText="1"/>
    </xf>
    <xf numFmtId="0" fontId="7" fillId="0" borderId="0" xfId="0" applyFont="1" applyAlignment="1">
      <alignment horizontal="center"/>
    </xf>
    <xf numFmtId="0" fontId="7" fillId="0" borderId="0" xfId="0" applyFont="1" applyFill="1" applyAlignment="1"/>
  </cellXfs>
  <cellStyles count="5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4" builtinId="3"/>
    <cellStyle name="Currency" xfId="2" builtinId="4"/>
    <cellStyle name="Currency 2" xfId="49"/>
    <cellStyle name="Currency 2 2" xfId="54"/>
    <cellStyle name="Currency 3" xfId="47"/>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Linked Cell" xfId="16" builtinId="24" customBuiltin="1"/>
    <cellStyle name="Neutral" xfId="12" builtinId="28" customBuiltin="1"/>
    <cellStyle name="Normal" xfId="0" builtinId="0"/>
    <cellStyle name="Normal 2" xfId="46"/>
    <cellStyle name="Normal 2 2" xfId="52"/>
    <cellStyle name="Normal 2 3" xfId="55"/>
    <cellStyle name="Normal 3" xfId="48"/>
    <cellStyle name="Normal 3 2" xfId="51"/>
    <cellStyle name="Note" xfId="19" builtinId="10" customBuiltin="1"/>
    <cellStyle name="Output" xfId="14" builtinId="21" customBuiltin="1"/>
    <cellStyle name="Percent" xfId="1" builtinId="5"/>
    <cellStyle name="Percent 2" xfId="50"/>
    <cellStyle name="Percent 2 2" xfId="53"/>
    <cellStyle name="Title" xfId="5" builtinId="15" customBuiltin="1"/>
    <cellStyle name="Total" xfId="21" builtinId="25" customBuiltin="1"/>
    <cellStyle name="Warning Text" xfId="18" builtinId="11" customBuiltin="1"/>
  </cellStyles>
  <dxfs count="20">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s>
  <tableStyles count="0" defaultTableStyle="TableStyleMedium2" defaultPivotStyle="PivotStyleLight16"/>
  <colors>
    <mruColors>
      <color rgb="FFCC0099"/>
      <color rgb="FF00FFFF"/>
      <color rgb="FF00CCFF"/>
      <color rgb="FFFF9966"/>
      <color rgb="FF9933FF"/>
      <color rgb="FFF8F8F8"/>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Atlantic Basic Needs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0"/>
          <c:spPr>
            <a:gradFill flip="none" rotWithShape="1">
              <a:gsLst>
                <a:gs pos="0">
                  <a:srgbClr val="92D050"/>
                </a:gs>
                <a:gs pos="50000">
                  <a:srgbClr val="FFFF00"/>
                </a:gs>
                <a:gs pos="100000">
                  <a:srgbClr val="FF0000"/>
                </a:gs>
              </a:gsLst>
              <a:path path="circle">
                <a:fillToRect l="100000" t="100000"/>
              </a:path>
              <a:tileRect r="-100000" b="-100000"/>
            </a:gradFill>
            <a:ln>
              <a:noFill/>
            </a:ln>
            <a:effectLst/>
          </c:spPr>
          <c:invertIfNegative val="0"/>
          <c:cat>
            <c:strRef>
              <c:f>('0. Overview'!$A$18,'0. Overview'!$A$44,'0. Overview'!$A$64,'0. Overview'!$A$79,'0. Overview'!$A$93,'0. Overview'!$A$132,'0. Overview'!$A$144,'0. Overview'!$A$167,'0. Overview'!$A$192,'0. Overview'!$A$208,'0. Overview'!$A$240)</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Overview'!$C$18,'0. Overview'!$C$44,'0. Overview'!$C$64,'0. Overview'!$C$79,'0. Overview'!$C$93,'0. Overview'!$C$132,'0. Overview'!$C$144,'0. Overview'!$C$167,'0. Overview'!$C$192,'0. Overview'!$C$208,'0. Overview'!$C$240)</c:f>
              <c:numCache>
                <c:formatCode>General</c:formatCode>
                <c:ptCount val="11"/>
                <c:pt idx="0">
                  <c:v>22</c:v>
                </c:pt>
                <c:pt idx="1">
                  <c:v>22</c:v>
                </c:pt>
                <c:pt idx="2">
                  <c:v>22</c:v>
                </c:pt>
                <c:pt idx="3">
                  <c:v>22</c:v>
                </c:pt>
                <c:pt idx="4">
                  <c:v>22</c:v>
                </c:pt>
                <c:pt idx="5">
                  <c:v>22</c:v>
                </c:pt>
                <c:pt idx="6">
                  <c:v>22</c:v>
                </c:pt>
                <c:pt idx="7">
                  <c:v>22</c:v>
                </c:pt>
                <c:pt idx="8">
                  <c:v>22</c:v>
                </c:pt>
                <c:pt idx="9">
                  <c:v>22</c:v>
                </c:pt>
                <c:pt idx="10">
                  <c:v>22</c:v>
                </c:pt>
              </c:numCache>
            </c:numRef>
          </c:val>
          <c:extLst>
            <c:ext xmlns:c16="http://schemas.microsoft.com/office/drawing/2014/chart" uri="{C3380CC4-5D6E-409C-BE32-E72D297353CC}">
              <c16:uniqueId val="{00000000-0E1F-4E94-8475-8429E330AE97}"/>
            </c:ext>
          </c:extLst>
        </c:ser>
        <c:dLbls>
          <c:showLegendKey val="0"/>
          <c:showVal val="0"/>
          <c:showCatName val="0"/>
          <c:showSerName val="0"/>
          <c:showPercent val="0"/>
          <c:showBubbleSize val="0"/>
        </c:dLbls>
        <c:gapWidth val="150"/>
        <c:overlap val="100"/>
        <c:axId val="395192792"/>
        <c:axId val="239714928"/>
      </c:barChart>
      <c:barChart>
        <c:barDir val="bar"/>
        <c:grouping val="stacked"/>
        <c:varyColors val="0"/>
        <c:ser>
          <c:idx val="2"/>
          <c:order val="1"/>
          <c:spPr>
            <a:noFill/>
            <a:ln>
              <a:noFill/>
            </a:ln>
            <a:effectLst/>
          </c:spPr>
          <c:invertIfNegative val="0"/>
          <c:cat>
            <c:strRef>
              <c:f>('0. Overview'!$A$18,'0. Overview'!$A$44,'0. Overview'!$A$64,'0. Overview'!$A$79,'0. Overview'!$A$93,'0. Overview'!$A$132,'0. Overview'!$A$144,'0. Overview'!$A$167,'0. Overview'!$A$192,'0. Overview'!$A$208,'0. Overview'!$A$240)</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Overview'!$D$18,'0. Overview'!$D$44,'0. Overview'!$D$64,'0. Overview'!$D$79,'0. Overview'!$D$93,'0. Overview'!$D$132,'0. Overview'!$D$144,'0. Overview'!$D$167,'0. Overview'!$D$192,'0. Overview'!$D$208,'0. Overview'!$D$240)</c:f>
              <c:numCache>
                <c:formatCode>General</c:formatCode>
                <c:ptCount val="11"/>
                <c:pt idx="0">
                  <c:v>5.875</c:v>
                </c:pt>
                <c:pt idx="1">
                  <c:v>1.875</c:v>
                </c:pt>
                <c:pt idx="2">
                  <c:v>3.875</c:v>
                </c:pt>
                <c:pt idx="3">
                  <c:v>10.875</c:v>
                </c:pt>
                <c:pt idx="4">
                  <c:v>18.875</c:v>
                </c:pt>
                <c:pt idx="5">
                  <c:v>1.875</c:v>
                </c:pt>
                <c:pt idx="6">
                  <c:v>11.875</c:v>
                </c:pt>
                <c:pt idx="7">
                  <c:v>10.875</c:v>
                </c:pt>
                <c:pt idx="8">
                  <c:v>7.875</c:v>
                </c:pt>
                <c:pt idx="9">
                  <c:v>11.875</c:v>
                </c:pt>
                <c:pt idx="10">
                  <c:v>1.875</c:v>
                </c:pt>
              </c:numCache>
            </c:numRef>
          </c:val>
          <c:extLst>
            <c:ext xmlns:c16="http://schemas.microsoft.com/office/drawing/2014/chart" uri="{C3380CC4-5D6E-409C-BE32-E72D297353CC}">
              <c16:uniqueId val="{00000001-0E1F-4E94-8475-8429E330AE97}"/>
            </c:ext>
          </c:extLst>
        </c:ser>
        <c:ser>
          <c:idx val="3"/>
          <c:order val="2"/>
          <c:spPr>
            <a:solidFill>
              <a:schemeClr val="bg2">
                <a:lumMod val="75000"/>
              </a:schemeClr>
            </a:solidFill>
            <a:ln>
              <a:solidFill>
                <a:schemeClr val="tx1"/>
              </a:solidFill>
            </a:ln>
            <a:effectLst/>
          </c:spPr>
          <c:invertIfNegative val="0"/>
          <c:cat>
            <c:strRef>
              <c:f>('0. Overview'!$A$18,'0. Overview'!$A$44,'0. Overview'!$A$64,'0. Overview'!$A$79,'0. Overview'!$A$93,'0. Overview'!$A$132,'0. Overview'!$A$144,'0. Overview'!$A$167,'0. Overview'!$A$192,'0. Overview'!$A$208,'0. Overview'!$A$240)</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Overview'!$E$18,'0. Overview'!$E$44,'0. Overview'!$E$64,'0. Overview'!$E$79,'0. Overview'!$E$93,'0. Overview'!$E$132,'0. Overview'!$E$144,'0. Overview'!$E$167,'0. Overview'!$E$192,'0. Overview'!$E$208,'0. Overview'!$E$240)</c:f>
              <c:numCache>
                <c:formatCode>General</c:formatCode>
                <c:ptCount val="11"/>
                <c:pt idx="0">
                  <c:v>0.25</c:v>
                </c:pt>
                <c:pt idx="1">
                  <c:v>0.25</c:v>
                </c:pt>
                <c:pt idx="2">
                  <c:v>0.25</c:v>
                </c:pt>
                <c:pt idx="3">
                  <c:v>0.25</c:v>
                </c:pt>
                <c:pt idx="4">
                  <c:v>0.25</c:v>
                </c:pt>
                <c:pt idx="5">
                  <c:v>0.25</c:v>
                </c:pt>
                <c:pt idx="6">
                  <c:v>0.25</c:v>
                </c:pt>
                <c:pt idx="7">
                  <c:v>0.25</c:v>
                </c:pt>
                <c:pt idx="8">
                  <c:v>0.25</c:v>
                </c:pt>
                <c:pt idx="9">
                  <c:v>0.25</c:v>
                </c:pt>
                <c:pt idx="10">
                  <c:v>0.25</c:v>
                </c:pt>
              </c:numCache>
            </c:numRef>
          </c:val>
          <c:extLst>
            <c:ext xmlns:c16="http://schemas.microsoft.com/office/drawing/2014/chart" uri="{C3380CC4-5D6E-409C-BE32-E72D297353CC}">
              <c16:uniqueId val="{00000002-0E1F-4E94-8475-8429E330AE97}"/>
            </c:ext>
          </c:extLst>
        </c:ser>
        <c:dLbls>
          <c:showLegendKey val="0"/>
          <c:showVal val="0"/>
          <c:showCatName val="0"/>
          <c:showSerName val="0"/>
          <c:showPercent val="0"/>
          <c:showBubbleSize val="0"/>
        </c:dLbls>
        <c:gapWidth val="50"/>
        <c:overlap val="100"/>
        <c:axId val="239713752"/>
        <c:axId val="239715320"/>
      </c:barChart>
      <c:catAx>
        <c:axId val="395192792"/>
        <c:scaling>
          <c:orientation val="maxMin"/>
        </c:scaling>
        <c:delete val="1"/>
        <c:axPos val="l"/>
        <c:numFmt formatCode="General" sourceLinked="1"/>
        <c:majorTickMark val="none"/>
        <c:minorTickMark val="none"/>
        <c:tickLblPos val="nextTo"/>
        <c:crossAx val="239714928"/>
        <c:crosses val="autoZero"/>
        <c:auto val="1"/>
        <c:lblAlgn val="ctr"/>
        <c:lblOffset val="100"/>
        <c:noMultiLvlLbl val="0"/>
      </c:catAx>
      <c:valAx>
        <c:axId val="239714928"/>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95192792"/>
        <c:crosses val="autoZero"/>
        <c:crossBetween val="between"/>
      </c:valAx>
      <c:valAx>
        <c:axId val="239715320"/>
        <c:scaling>
          <c:orientation val="minMax"/>
          <c:max val="22"/>
          <c:min val="0"/>
        </c:scaling>
        <c:delete val="1"/>
        <c:axPos val="b"/>
        <c:numFmt formatCode="General" sourceLinked="1"/>
        <c:majorTickMark val="out"/>
        <c:minorTickMark val="none"/>
        <c:tickLblPos val="nextTo"/>
        <c:crossAx val="239713752"/>
        <c:crosses val="max"/>
        <c:crossBetween val="between"/>
      </c:valAx>
      <c:catAx>
        <c:axId val="239713752"/>
        <c:scaling>
          <c:orientation val="maxMin"/>
        </c:scaling>
        <c:delete val="1"/>
        <c:axPos val="r"/>
        <c:numFmt formatCode="General" sourceLinked="1"/>
        <c:majorTickMark val="out"/>
        <c:minorTickMark val="none"/>
        <c:tickLblPos val="nextTo"/>
        <c:crossAx val="23971532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Atlantic County Service Needs Overview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0"/>
          <c:spPr>
            <a:gradFill>
              <a:gsLst>
                <a:gs pos="0">
                  <a:srgbClr val="92D050"/>
                </a:gs>
                <a:gs pos="50000">
                  <a:srgbClr val="FFFF00"/>
                </a:gs>
                <a:gs pos="100000">
                  <a:srgbClr val="FF0000"/>
                </a:gs>
              </a:gsLst>
              <a:path path="circle">
                <a:fillToRect l="100000" t="100000"/>
              </a:path>
            </a:gradFill>
            <a:ln>
              <a:noFill/>
            </a:ln>
            <a:effectLst/>
          </c:spPr>
          <c:invertIfNegative val="0"/>
          <c:cat>
            <c:strRef>
              <c:f>('0. Overview'!$A$260,'0. Overview'!$A$281,'0. Overview'!$A$305,'0. Overview'!$A$326,'0. Overview'!$A$345,'0.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Overview'!$C$260,'0. Overview'!$C$281,'0. Overview'!$C$305,'0. Overview'!$C$326,'0. Overview'!$C$345,'0. Overview'!$C$370,'0. Overview'!$C$395,'0. Overview'!$C$410,'0. Overview'!$C$432)</c:f>
              <c:numCache>
                <c:formatCode>General</c:formatCode>
                <c:ptCount val="9"/>
                <c:pt idx="0">
                  <c:v>22</c:v>
                </c:pt>
                <c:pt idx="1">
                  <c:v>22</c:v>
                </c:pt>
                <c:pt idx="2">
                  <c:v>22</c:v>
                </c:pt>
                <c:pt idx="3">
                  <c:v>22</c:v>
                </c:pt>
                <c:pt idx="4">
                  <c:v>22</c:v>
                </c:pt>
                <c:pt idx="5">
                  <c:v>22</c:v>
                </c:pt>
                <c:pt idx="6">
                  <c:v>22</c:v>
                </c:pt>
                <c:pt idx="7">
                  <c:v>22</c:v>
                </c:pt>
                <c:pt idx="8">
                  <c:v>22</c:v>
                </c:pt>
              </c:numCache>
            </c:numRef>
          </c:val>
          <c:extLst>
            <c:ext xmlns:c16="http://schemas.microsoft.com/office/drawing/2014/chart" uri="{C3380CC4-5D6E-409C-BE32-E72D297353CC}">
              <c16:uniqueId val="{00000000-6F06-46B6-A02F-30F299A55065}"/>
            </c:ext>
          </c:extLst>
        </c:ser>
        <c:dLbls>
          <c:showLegendKey val="0"/>
          <c:showVal val="0"/>
          <c:showCatName val="0"/>
          <c:showSerName val="0"/>
          <c:showPercent val="0"/>
          <c:showBubbleSize val="0"/>
        </c:dLbls>
        <c:gapWidth val="150"/>
        <c:overlap val="100"/>
        <c:axId val="238405520"/>
        <c:axId val="241780984"/>
      </c:barChart>
      <c:barChart>
        <c:barDir val="bar"/>
        <c:grouping val="stacked"/>
        <c:varyColors val="0"/>
        <c:ser>
          <c:idx val="2"/>
          <c:order val="1"/>
          <c:spPr>
            <a:noFill/>
            <a:ln>
              <a:noFill/>
            </a:ln>
            <a:effectLst/>
          </c:spPr>
          <c:invertIfNegative val="0"/>
          <c:cat>
            <c:strRef>
              <c:f>('0. Overview'!$A$260,'0. Overview'!$A$281,'0. Overview'!$A$305,'0. Overview'!$A$326,'0. Overview'!$A$345,'0.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Overview'!$D$260,'0. Overview'!$D$281,'0. Overview'!$D$305,'0. Overview'!$D$326,'0. Overview'!$D$345,'0. Overview'!$D$370,'0. Overview'!$D$395,'0. Overview'!$D$410,'0. Overview'!$D$432)</c:f>
              <c:numCache>
                <c:formatCode>General</c:formatCode>
                <c:ptCount val="9"/>
                <c:pt idx="0">
                  <c:v>7.875</c:v>
                </c:pt>
                <c:pt idx="1">
                  <c:v>8.875</c:v>
                </c:pt>
                <c:pt idx="2">
                  <c:v>6.875</c:v>
                </c:pt>
                <c:pt idx="3">
                  <c:v>7.875</c:v>
                </c:pt>
                <c:pt idx="4">
                  <c:v>11.875</c:v>
                </c:pt>
                <c:pt idx="5">
                  <c:v>8.875</c:v>
                </c:pt>
                <c:pt idx="6">
                  <c:v>5.875</c:v>
                </c:pt>
                <c:pt idx="7">
                  <c:v>14.875</c:v>
                </c:pt>
                <c:pt idx="8">
                  <c:v>14.875</c:v>
                </c:pt>
              </c:numCache>
            </c:numRef>
          </c:val>
          <c:extLst>
            <c:ext xmlns:c16="http://schemas.microsoft.com/office/drawing/2014/chart" uri="{C3380CC4-5D6E-409C-BE32-E72D297353CC}">
              <c16:uniqueId val="{00000001-6F06-46B6-A02F-30F299A55065}"/>
            </c:ext>
          </c:extLst>
        </c:ser>
        <c:ser>
          <c:idx val="3"/>
          <c:order val="2"/>
          <c:spPr>
            <a:solidFill>
              <a:schemeClr val="bg2">
                <a:lumMod val="75000"/>
              </a:schemeClr>
            </a:solidFill>
            <a:ln>
              <a:solidFill>
                <a:schemeClr val="tx1"/>
              </a:solidFill>
            </a:ln>
            <a:effectLst/>
          </c:spPr>
          <c:invertIfNegative val="0"/>
          <c:cat>
            <c:strRef>
              <c:f>('0. Overview'!$A$260,'0. Overview'!$A$281,'0. Overview'!$A$305,'0. Overview'!$A$326,'0. Overview'!$A$345,'0.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Overview'!$E$260,'0. Overview'!$E$281,'0. Overview'!$E$305,'0. Overview'!$E$326,'0. Overview'!$E$345,'0. Overview'!$E$370,'0. Overview'!$E$395,'0. Overview'!$E$410,'0. Overview'!$E$432)</c:f>
              <c:numCache>
                <c:formatCode>General</c:formatCode>
                <c:ptCount val="9"/>
                <c:pt idx="0">
                  <c:v>0.25</c:v>
                </c:pt>
                <c:pt idx="1">
                  <c:v>0.25</c:v>
                </c:pt>
                <c:pt idx="2">
                  <c:v>0.25</c:v>
                </c:pt>
                <c:pt idx="3">
                  <c:v>0.25</c:v>
                </c:pt>
                <c:pt idx="4">
                  <c:v>0.25</c:v>
                </c:pt>
                <c:pt idx="5">
                  <c:v>0.25</c:v>
                </c:pt>
                <c:pt idx="6">
                  <c:v>0.25</c:v>
                </c:pt>
                <c:pt idx="7">
                  <c:v>0.25</c:v>
                </c:pt>
                <c:pt idx="8">
                  <c:v>0.25</c:v>
                </c:pt>
              </c:numCache>
            </c:numRef>
          </c:val>
          <c:extLst>
            <c:ext xmlns:c16="http://schemas.microsoft.com/office/drawing/2014/chart" uri="{C3380CC4-5D6E-409C-BE32-E72D297353CC}">
              <c16:uniqueId val="{00000002-6F06-46B6-A02F-30F299A55065}"/>
            </c:ext>
          </c:extLst>
        </c:ser>
        <c:dLbls>
          <c:showLegendKey val="0"/>
          <c:showVal val="0"/>
          <c:showCatName val="0"/>
          <c:showSerName val="0"/>
          <c:showPercent val="0"/>
          <c:showBubbleSize val="0"/>
        </c:dLbls>
        <c:gapWidth val="50"/>
        <c:overlap val="100"/>
        <c:axId val="167034536"/>
        <c:axId val="241780200"/>
      </c:barChart>
      <c:catAx>
        <c:axId val="238405520"/>
        <c:scaling>
          <c:orientation val="maxMin"/>
        </c:scaling>
        <c:delete val="1"/>
        <c:axPos val="l"/>
        <c:numFmt formatCode="General" sourceLinked="1"/>
        <c:majorTickMark val="none"/>
        <c:minorTickMark val="none"/>
        <c:tickLblPos val="nextTo"/>
        <c:crossAx val="241780984"/>
        <c:crosses val="autoZero"/>
        <c:auto val="1"/>
        <c:lblAlgn val="ctr"/>
        <c:lblOffset val="100"/>
        <c:noMultiLvlLbl val="0"/>
      </c:catAx>
      <c:valAx>
        <c:axId val="241780984"/>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38405520"/>
        <c:crosses val="autoZero"/>
        <c:crossBetween val="between"/>
      </c:valAx>
      <c:valAx>
        <c:axId val="241780200"/>
        <c:scaling>
          <c:orientation val="minMax"/>
          <c:max val="22"/>
          <c:min val="0"/>
        </c:scaling>
        <c:delete val="1"/>
        <c:axPos val="b"/>
        <c:numFmt formatCode="General" sourceLinked="1"/>
        <c:majorTickMark val="out"/>
        <c:minorTickMark val="none"/>
        <c:tickLblPos val="nextTo"/>
        <c:crossAx val="167034536"/>
        <c:crosses val="max"/>
        <c:crossBetween val="between"/>
      </c:valAx>
      <c:catAx>
        <c:axId val="167034536"/>
        <c:scaling>
          <c:orientation val="maxMin"/>
        </c:scaling>
        <c:delete val="1"/>
        <c:axPos val="r"/>
        <c:numFmt formatCode="General" sourceLinked="1"/>
        <c:majorTickMark val="out"/>
        <c:minorTickMark val="none"/>
        <c:tickLblPos val="nextTo"/>
        <c:crossAx val="24178020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6350</xdr:colOff>
      <xdr:row>1</xdr:row>
      <xdr:rowOff>330200</xdr:rowOff>
    </xdr:from>
    <xdr:to>
      <xdr:col>16</xdr:col>
      <xdr:colOff>53975</xdr:colOff>
      <xdr:row>32</xdr:row>
      <xdr:rowOff>90488</xdr:rowOff>
    </xdr:to>
    <xdr:graphicFrame macro="">
      <xdr:nvGraphicFramePr>
        <xdr:cNvPr id="2"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224</xdr:row>
      <xdr:rowOff>9525</xdr:rowOff>
    </xdr:from>
    <xdr:to>
      <xdr:col>20</xdr:col>
      <xdr:colOff>319088</xdr:colOff>
      <xdr:row>250</xdr:row>
      <xdr:rowOff>166687</xdr:rowOff>
    </xdr:to>
    <xdr:graphicFrame macro="">
      <xdr:nvGraphicFramePr>
        <xdr:cNvPr id="3" name="Chart 2">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njsp.org/ucr/uniform-crime-reports.shtml" TargetMode="External"/><Relationship Id="rId1" Type="http://schemas.openxmlformats.org/officeDocument/2006/relationships/hyperlink" Target="https://www.njsp.org/ucr/uniform-crime-reports.s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A4" sqref="A4"/>
    </sheetView>
  </sheetViews>
  <sheetFormatPr defaultRowHeight="14.5"/>
  <cols>
    <col min="2" max="2" width="9.453125" bestFit="1" customWidth="1"/>
    <col min="3" max="3" width="4.54296875" bestFit="1" customWidth="1"/>
  </cols>
  <sheetData>
    <row r="1" spans="1:1">
      <c r="A1" s="249" t="s">
        <v>165</v>
      </c>
    </row>
    <row r="2" spans="1:1">
      <c r="A2" s="308" t="str">
        <f>'0. Overview'!A1</f>
        <v>0.1 Atlantic County Basic Needs Overview</v>
      </c>
    </row>
    <row r="3" spans="1:1">
      <c r="A3" s="308" t="str">
        <f>'0. Overview'!A244</f>
        <v>0.2 Atlantic County Service Needs Overview</v>
      </c>
    </row>
    <row r="5" spans="1:1">
      <c r="A5" s="249" t="s">
        <v>166</v>
      </c>
    </row>
    <row r="6" spans="1:1">
      <c r="A6" s="308" t="str">
        <f>'1. Demographics'!A1:I1</f>
        <v>1.1. NJ counties race/ethnicity (percentage), 2019</v>
      </c>
    </row>
    <row r="7" spans="1:1">
      <c r="A7" s="308" t="str">
        <f>'1. Demographics'!31:31</f>
        <v>1.2 Racial/ ethnic demographics (%) over time, in county</v>
      </c>
    </row>
    <row r="8" spans="1:1">
      <c r="A8" s="308" t="str">
        <f>'1. Demographics'!44:44</f>
        <v>1.3. Atlantic county municipalities race/ethnicity (percentage), 2019</v>
      </c>
    </row>
    <row r="9" spans="1:1">
      <c r="A9" s="308" t="str">
        <f>'1. Demographics'!124:124</f>
        <v>1.4. Population (%) foreign-born in NJ (by county)</v>
      </c>
    </row>
    <row r="10" spans="1:1">
      <c r="A10" s="308" t="str">
        <f>'1. Demographics'!153:153</f>
        <v>1.5 Population (%)  foreign born over time, in county</v>
      </c>
    </row>
    <row r="11" spans="1:1">
      <c r="A11" s="308" t="str">
        <f>'1. Demographics'!165:165</f>
        <v>1.6. Population (%) foreign-born by municipality</v>
      </c>
    </row>
    <row r="12" spans="1:1">
      <c r="A12" s="308" t="str">
        <f>'1. Demographics'!242:242</f>
        <v>1.7. NJ county language demographics (percentage), 2019</v>
      </c>
    </row>
    <row r="13" spans="1:1">
      <c r="A13" s="308" t="str">
        <f>'1. Demographics'!271:271</f>
        <v>1.8 Population (%) English only speakers over time, in county</v>
      </c>
    </row>
    <row r="14" spans="1:1">
      <c r="A14" s="308" t="str">
        <f>'1. Demographics'!283:283</f>
        <v xml:space="preserve">1.9. Illustration of English-only speakers (%) variation by municipality </v>
      </c>
    </row>
    <row r="15" spans="1:1">
      <c r="A15" s="308" t="str">
        <f>'1. Demographics'!363:363</f>
        <v>1.10. Total children in each county under the age of 18</v>
      </c>
    </row>
    <row r="16" spans="1:1">
      <c r="A16" s="308" t="str">
        <f>'1. Demographics'!395:395</f>
        <v>1.11. Children (#) per age category in NJ (by county)</v>
      </c>
    </row>
    <row r="17" spans="1:1">
      <c r="A17" s="308" t="str">
        <f>'1. Demographics'!425:425</f>
        <v>1.12. Children (#), by municipality</v>
      </c>
    </row>
    <row r="18" spans="1:1">
      <c r="A18" s="308" t="str">
        <f>'1. Demographics'!452:452</f>
        <v>1.13. Children served by CP&amp;P</v>
      </c>
    </row>
    <row r="19" spans="1:1">
      <c r="A19" s="308" t="str">
        <f>'1. Demographics'!484:484</f>
        <v>1.14 Children (#) in CP&amp;P out-of-home placement – kin and non-kin, in county</v>
      </c>
    </row>
    <row r="21" spans="1:1">
      <c r="A21" s="249" t="s">
        <v>167</v>
      </c>
    </row>
    <row r="22" spans="1:1">
      <c r="A22" s="308" t="str">
        <f>'2. Poverty'!1:1</f>
        <v>2.1. NJ county poverty rate of families with children &lt;18 (in the past 12 months), 2019</v>
      </c>
    </row>
    <row r="23" spans="1:1">
      <c r="A23" s="308" t="str">
        <f>'2. Poverty'!31:31</f>
        <v>2.2 Families (%) with children under the age of 18 living in poverty over time, in county</v>
      </c>
    </row>
    <row r="24" spans="1:1">
      <c r="A24" s="308" t="str">
        <f>'2. Poverty'!43:43</f>
        <v>2.3. Atlantic county municipality poverty rate of families with children &lt; 18  (in the past 12 months), 2019</v>
      </c>
    </row>
    <row r="26" spans="1:1">
      <c r="A26" s="249" t="s">
        <v>168</v>
      </c>
    </row>
    <row r="27" spans="1:1">
      <c r="A27" s="308" t="str">
        <f>'3. Cost of Living'!1:1</f>
        <v xml:space="preserve">3.1. Monthly cost of living estimates ($) for NJ counties </v>
      </c>
    </row>
    <row r="28" spans="1:1">
      <c r="A28" s="308" t="str">
        <f>'3. Cost of Living'!29:29</f>
        <v>3.2 Annual cost of living estimates ($) in NJ (by county)</v>
      </c>
    </row>
    <row r="30" spans="1:1">
      <c r="A30" s="249" t="s">
        <v>169</v>
      </c>
    </row>
    <row r="31" spans="1:1">
      <c r="A31" s="308" t="str">
        <f>'4. Income'!1:1</f>
        <v>4.1. NJ counties median household income, 2019</v>
      </c>
    </row>
    <row r="32" spans="1:1">
      <c r="A32" s="308" t="str">
        <f>'4. Income'!31:31</f>
        <v>4.2 Median household income ($) over time, in county</v>
      </c>
    </row>
    <row r="33" spans="1:1">
      <c r="A33" s="308" t="str">
        <f>'4. Income'!43:43</f>
        <v>4.3. Atlantic county municipalities median household income, 2019</v>
      </c>
    </row>
    <row r="35" spans="1:1">
      <c r="A35" s="249" t="s">
        <v>170</v>
      </c>
    </row>
    <row r="36" spans="1:1">
      <c r="A36" s="308" t="str">
        <f>'5. Housing'!1:1</f>
        <v>5.1. Households (%) with severe cost burden for housing (by county)</v>
      </c>
    </row>
    <row r="37" spans="1:1">
      <c r="A37" s="308" t="str">
        <f>'5. Housing'!31:31</f>
        <v>5.2 Households (%) with severe housing problems* over time, in county</v>
      </c>
    </row>
    <row r="39" spans="1:1">
      <c r="A39" s="249" t="s">
        <v>171</v>
      </c>
    </row>
    <row r="40" spans="1:1" s="183" customFormat="1">
      <c r="A40" s="308" t="str">
        <f>'6. Food &amp; Nutrition'!A1</f>
        <v>6.1 Food Insecurity (%) across counties, 2018</v>
      </c>
    </row>
    <row r="41" spans="1:1">
      <c r="A41" s="308" t="str">
        <f>'6. Food &amp; Nutrition'!37:37</f>
        <v>6.2 Individuals (#) enrolled in WIC nutrition program, in county</v>
      </c>
    </row>
    <row r="42" spans="1:1">
      <c r="A42" s="308" t="str">
        <f>'6. Food &amp; Nutrition'!66:66</f>
        <v>6.3 Children (#) receiving free or reduced lunch, in county</v>
      </c>
    </row>
    <row r="43" spans="1:1">
      <c r="A43" s="308" t="str">
        <f>'6. Food &amp; Nutrition'!95:95</f>
        <v>6.4 Children (#) receiving NJ SNAP supplemental nutritional assistance, in county</v>
      </c>
    </row>
    <row r="45" spans="1:1">
      <c r="A45" s="249" t="s">
        <v>172</v>
      </c>
    </row>
    <row r="46" spans="1:1">
      <c r="A46" s="308" t="str">
        <f>'7. Child Care'!1:1</f>
        <v>7.1. Median monthly child care cost of center-based care by age of child​</v>
      </c>
    </row>
    <row r="47" spans="1:1">
      <c r="A47" s="308" t="str">
        <f>'7. Child Care'!36:36</f>
        <v>7.2. Median monthly child care cost of center-based care by age of child compared with median household income, by county</v>
      </c>
    </row>
    <row r="49" spans="1:1">
      <c r="A49" s="249" t="s">
        <v>173</v>
      </c>
    </row>
    <row r="50" spans="1:1">
      <c r="A50" s="308" t="str">
        <f>'8. Transportation &amp; Commute'!1:1</f>
        <v>8.1 Average commute (minutes) in NJ (by county)</v>
      </c>
    </row>
    <row r="51" spans="1:1">
      <c r="A51" s="308" t="str">
        <f>'8. Transportation &amp; Commute'!31:31</f>
        <v>8.2 Average commute (minutes) over time, in county</v>
      </c>
    </row>
    <row r="52" spans="1:1">
      <c r="A52" s="308" t="str">
        <f>'8. Transportation &amp; Commute'!43:43</f>
        <v>8.3 Average commute (minutes) by municipality</v>
      </c>
    </row>
    <row r="53" spans="1:1">
      <c r="A53" s="308" t="str">
        <f>'8. Transportation &amp; Commute'!120:120</f>
        <v>8.4. Cost of transportation as a % of income in NJ counties, 2017</v>
      </c>
    </row>
    <row r="54" spans="1:1">
      <c r="A54" s="308" t="str">
        <f>'8. Transportation &amp; Commute'!149:149</f>
        <v>8.5. Annual Total Auto Cost ($) across NJ counties, 2020</v>
      </c>
    </row>
    <row r="56" spans="1:1">
      <c r="A56" s="249" t="s">
        <v>174</v>
      </c>
    </row>
    <row r="57" spans="1:1">
      <c r="A57" s="308" t="str">
        <f>'9. Health Ins. &amp; Health Care'!1:1</f>
        <v>9.1. Proportion of NJ county minors with no health insurance coverage, 2019</v>
      </c>
    </row>
    <row r="58" spans="1:1">
      <c r="A58" s="308" t="str">
        <f>'9. Health Ins. &amp; Health Care'!32:32</f>
        <v>9.2 Children without health insurance (%) over time, in county</v>
      </c>
    </row>
    <row r="59" spans="1:1">
      <c r="A59" s="308" t="str">
        <f>'9. Health Ins. &amp; Health Care'!45:45</f>
        <v>9.3. Proportion of Atlantic county municipality minors with no health insurance coverage, 2019</v>
      </c>
    </row>
    <row r="60" spans="1:1">
      <c r="A60" s="308" t="str">
        <f>'9. Health Ins. &amp; Health Care'!124:124</f>
        <v>9.4 NJ Family Care Medicaid Participation, by County, November 2020</v>
      </c>
    </row>
    <row r="61" spans="1:1">
      <c r="A61" s="308" t="str">
        <f>'9. Health Ins. &amp; Health Care'!153:153</f>
        <v>9.5 Percentage of Children Meeting All Immunization Requirements by Grade Type and County, NJ, 2019-2020</v>
      </c>
    </row>
    <row r="62" spans="1:1">
      <c r="A62" s="308" t="str">
        <f>'9. Health Ins. &amp; Health Care'!184:184</f>
        <v>9.6 County immunization rates (%) (all grade types), in county</v>
      </c>
    </row>
    <row r="63" spans="1:1">
      <c r="A63" s="308" t="str">
        <f>'9. Health Ins. &amp; Health Care'!199:199</f>
        <v>9.7 Reports of late or lack of prenatal care, by County, 2018-2019</v>
      </c>
    </row>
    <row r="64" spans="1:1">
      <c r="A64" s="308" t="str">
        <f>'9. Health Ins. &amp; Health Care'!231:231</f>
        <v>9.8 Late or lack of prenatal care reports (#) over time, in county</v>
      </c>
    </row>
    <row r="66" spans="1:1">
      <c r="A66" s="249" t="s">
        <v>175</v>
      </c>
    </row>
    <row r="67" spans="1:1">
      <c r="A67" s="308" t="str">
        <f>'10. Employment'!1:1</f>
        <v>10.1. NJ county average weekly wage ($) by quarter, 2019</v>
      </c>
    </row>
    <row r="68" spans="1:1">
      <c r="A68" s="308" t="str">
        <f>'10. Employment'!31:31</f>
        <v>10.2. Atlantic county average weekly wage by quarter, 2017-2019</v>
      </c>
    </row>
    <row r="69" spans="1:1">
      <c r="A69" s="308" t="str">
        <f>'10. Employment'!43:43</f>
        <v xml:space="preserve">10.3. County level unemployment rates, October 2019-September 2020 (unadjusted) </v>
      </c>
    </row>
    <row r="70" spans="1:1" s="183" customFormat="1">
      <c r="A70" s="308" t="str">
        <f>'10. Employment'!A74</f>
        <v>10.4 Median unemployment rates, October 2019-September 2020, across counties</v>
      </c>
    </row>
    <row r="71" spans="1:1">
      <c r="A71" s="308" t="str">
        <f>'10. Employment'!105:105</f>
        <v>10.5. NJ counties median Income by Sex, 2019</v>
      </c>
    </row>
    <row r="72" spans="1:1" s="248" customFormat="1">
      <c r="A72" s="308" t="str">
        <f>'10. Employment'!135:135</f>
        <v xml:space="preserve">10.6 Median income ($) by sex: national, state, and county comparison </v>
      </c>
    </row>
    <row r="73" spans="1:1">
      <c r="A73" s="308" t="str">
        <f>'10. Employment'!147:147</f>
        <v>10.7 Median income ($) by sex over time, in county</v>
      </c>
    </row>
    <row r="74" spans="1:1">
      <c r="A74" s="308" t="str">
        <f>'10. Employment'!162:162</f>
        <v>10.8 Atlantic county municipalities median Income by Sex, 2019</v>
      </c>
    </row>
    <row r="76" spans="1:1" s="98" customFormat="1">
      <c r="A76" s="249" t="s">
        <v>629</v>
      </c>
    </row>
    <row r="77" spans="1:1" s="98" customFormat="1">
      <c r="A77" s="309" t="str">
        <f>'11. Community Safety'!1:1</f>
        <v>11.1. Violent Crimes (#) and the Crime Rate (per 1,000), 2019</v>
      </c>
    </row>
    <row r="78" spans="1:1" s="98" customFormat="1">
      <c r="A78" s="309" t="str">
        <f>'11. Community Safety'!34:34</f>
        <v>11.2 Crimes by type (#) in county</v>
      </c>
    </row>
    <row r="79" spans="1:1" s="98" customFormat="1">
      <c r="A79" s="309" t="str">
        <f>'11. Community Safety'!58:58</f>
        <v xml:space="preserve">11.3. NJ county juvenile arrest rates, 2016 </v>
      </c>
    </row>
    <row r="80" spans="1:1" s="98" customFormat="1">
      <c r="A80" s="309" t="str">
        <f>'11. Community Safety'!87:87</f>
        <v>11.4. Atlantic county juvenile arrest rate, 2012-2016</v>
      </c>
    </row>
    <row r="81" spans="1:8" s="98" customFormat="1">
      <c r="A81" s="309" t="str">
        <f>'11. Community Safety'!100:100</f>
        <v>11.5: Crime guns recovered (#) in NJ (by county), October 2020</v>
      </c>
    </row>
    <row r="82" spans="1:8" s="98" customFormat="1">
      <c r="A82" s="309" t="str">
        <f>'11. Community Safety'!128:128</f>
        <v>11.6: Crime guns recovered (#) November 2019-October 2020, in county</v>
      </c>
    </row>
    <row r="83" spans="1:8">
      <c r="A83" s="309" t="str">
        <f>'11. Community Safety'!147:147</f>
        <v>11.7: Municipalities in NJ with most crime guns recovered (#), October 2020</v>
      </c>
    </row>
    <row r="84" spans="1:8">
      <c r="A84" s="249"/>
    </row>
    <row r="85" spans="1:8">
      <c r="A85" s="249" t="s">
        <v>176</v>
      </c>
    </row>
    <row r="86" spans="1:8">
      <c r="A86" s="309" t="str">
        <f>'12. Domestic Violence'!1:1</f>
        <v>12.1. NJ county domestic violence incidents, 2019</v>
      </c>
    </row>
    <row r="87" spans="1:8">
      <c r="A87" s="309" t="str">
        <f>'12. Domestic Violence'!30:30</f>
        <v>12.2 Domestic violence incidents (# reported) over time, in county</v>
      </c>
    </row>
    <row r="88" spans="1:8">
      <c r="A88" s="309" t="str">
        <f>'12. Domestic Violence'!42:42</f>
        <v>12.3. Domestic violence incidents by Atlantic county municipality, 2013-2019</v>
      </c>
    </row>
    <row r="89" spans="1:8">
      <c r="A89" s="309" t="str">
        <f>'12. Domestic Violence'!119:119</f>
        <v>12.4. Domestic violence offenses by type (#) in New Jersey, 2019</v>
      </c>
    </row>
    <row r="90" spans="1:8" s="308" customFormat="1">
      <c r="A90" s="309" t="str">
        <f>'12. Domestic Violence'!148:148</f>
        <v>12.5. Domestic violence offenses by type (#) in County, 2019</v>
      </c>
    </row>
    <row r="91" spans="1:8">
      <c r="A91" s="309"/>
    </row>
    <row r="92" spans="1:8">
      <c r="A92" s="249" t="s">
        <v>634</v>
      </c>
    </row>
    <row r="93" spans="1:8">
      <c r="A93" s="309" t="str">
        <f>'13. Substance Use Disorder'!1:1</f>
        <v>13.1. NJ counties suspected opioid overdose deaths and % change, 2018-2019</v>
      </c>
    </row>
    <row r="94" spans="1:8">
      <c r="A94" s="309" t="str">
        <f>'13. Substance Use Disorder'!31:31</f>
        <v>13.2 Number of (#) suspected opioid deaths over time, in county</v>
      </c>
    </row>
    <row r="95" spans="1:8">
      <c r="A95" s="309" t="str">
        <f>'13. Substance Use Disorder'!43:43</f>
        <v>13.3. Change in Population for every one overdose death, 2017-2018</v>
      </c>
      <c r="B95" s="308"/>
      <c r="C95" s="308"/>
      <c r="D95" s="308"/>
      <c r="E95" s="308"/>
      <c r="F95" s="308"/>
      <c r="G95" s="308"/>
      <c r="H95" s="308"/>
    </row>
    <row r="96" spans="1:8">
      <c r="A96" s="309" t="str">
        <f>'13. Substance Use Disorder'!73:73</f>
        <v>13.4 Population for every 1 overdose death over time, in county</v>
      </c>
      <c r="B96" s="308"/>
      <c r="C96" s="308"/>
      <c r="D96" s="308"/>
      <c r="E96" s="308"/>
      <c r="F96" s="308"/>
      <c r="G96" s="308"/>
      <c r="H96" s="308"/>
    </row>
    <row r="97" spans="1:8">
      <c r="A97" s="309" t="str">
        <f>'13. Substance Use Disorder'!85:85</f>
        <v>13.5. Proportion of substances (percentage) identified at substance abuse treatment center admissions across NJ counties, 2018</v>
      </c>
      <c r="B97" s="308"/>
      <c r="C97" s="308"/>
      <c r="D97" s="308"/>
      <c r="E97" s="308"/>
      <c r="F97" s="308"/>
      <c r="G97" s="308"/>
      <c r="H97" s="308"/>
    </row>
    <row r="98" spans="1:8">
      <c r="A98" s="309"/>
      <c r="B98" s="308"/>
      <c r="C98" s="308"/>
      <c r="D98" s="308"/>
      <c r="E98" s="308"/>
      <c r="F98" s="308"/>
      <c r="G98" s="308"/>
      <c r="H98" s="308"/>
    </row>
    <row r="99" spans="1:8">
      <c r="A99" s="249" t="s">
        <v>177</v>
      </c>
      <c r="B99" s="308"/>
      <c r="C99" s="308"/>
      <c r="D99" s="308"/>
      <c r="E99" s="308"/>
      <c r="F99" s="308"/>
      <c r="G99" s="308"/>
      <c r="H99" s="308"/>
    </row>
    <row r="100" spans="1:8">
      <c r="A100" s="308" t="str">
        <f>'14. Mental Health Services'!1:1</f>
        <v>14.1. Atlantic county mental health services (programs), 2017</v>
      </c>
      <c r="B100" s="308"/>
      <c r="C100" s="308"/>
      <c r="D100" s="308"/>
      <c r="E100" s="308"/>
      <c r="F100" s="308"/>
      <c r="G100" s="308"/>
      <c r="H100" s="308"/>
    </row>
    <row r="101" spans="1:8">
      <c r="A101" s="308" t="str">
        <f>'14. Mental Health Services'!29:29</f>
        <v>14.2. NJ county age adjusted frequency of mental health distress, 2017</v>
      </c>
      <c r="B101" s="308"/>
      <c r="C101" s="308"/>
      <c r="D101" s="308"/>
      <c r="E101" s="308"/>
      <c r="F101" s="308"/>
      <c r="G101" s="308"/>
      <c r="H101" s="308"/>
    </row>
    <row r="102" spans="1:8">
      <c r="A102" s="308" t="str">
        <f>'14. Mental Health Services'!57:57</f>
        <v>14.3 Frequency (%) of mental health distress over time – age adjusted, in county</v>
      </c>
      <c r="B102" s="308"/>
      <c r="C102" s="308"/>
      <c r="D102" s="308"/>
      <c r="E102" s="308"/>
      <c r="F102" s="308"/>
      <c r="G102" s="308"/>
      <c r="H102" s="308"/>
    </row>
    <row r="103" spans="1:8">
      <c r="A103" s="308" t="str">
        <f>'14. Mental Health Services'!69:69</f>
        <v>14.4. Frequency (%) of mental health distress by race/ethnicity – age adjusted, in county</v>
      </c>
      <c r="B103" s="308"/>
      <c r="C103" s="308"/>
      <c r="D103" s="308"/>
      <c r="E103" s="308"/>
      <c r="F103" s="308"/>
      <c r="G103" s="308"/>
      <c r="H103" s="308"/>
    </row>
    <row r="104" spans="1:8">
      <c r="A104" s="308" t="str">
        <f>'14. Mental Health Services'!A81:I81</f>
        <v>14.5 Frequency (%) of mental health distress by sex – age adjusted, in county</v>
      </c>
      <c r="B104" s="308"/>
      <c r="C104" s="308"/>
      <c r="D104" s="308"/>
      <c r="E104" s="308"/>
      <c r="F104" s="308"/>
      <c r="G104" s="308"/>
      <c r="H104" s="308"/>
    </row>
    <row r="105" spans="1:8">
      <c r="A105" s="308" t="str">
        <f>'14. Mental Health Services'!90:90</f>
        <v>14.6. NJ county age adjusted prevalence of diagnosed depression, 2017</v>
      </c>
      <c r="B105" s="308"/>
      <c r="C105" s="308"/>
      <c r="D105" s="308"/>
      <c r="E105" s="308"/>
      <c r="F105" s="308"/>
      <c r="G105" s="308"/>
      <c r="H105" s="308"/>
    </row>
    <row r="106" spans="1:8">
      <c r="A106" s="308" t="str">
        <f>'14. Mental Health Services'!118:118</f>
        <v>14.7 Frequency (%) of depression over time, in county</v>
      </c>
      <c r="B106" s="308"/>
      <c r="C106" s="308"/>
      <c r="D106" s="308"/>
      <c r="E106" s="308"/>
      <c r="F106" s="308"/>
      <c r="G106" s="308"/>
      <c r="H106" s="308"/>
    </row>
    <row r="107" spans="1:8" s="308" customFormat="1">
      <c r="A107" s="308" t="str">
        <f>'14. Mental Health Services'!130:130</f>
        <v>14.8. Diagnosed depression by race/ethnicity, in county</v>
      </c>
    </row>
    <row r="108" spans="1:8" s="308" customFormat="1">
      <c r="A108" s="308" t="str">
        <f>'14. Mental Health Services'!A143:I143</f>
        <v>14.9 Diagnosed depression by sex, in county</v>
      </c>
    </row>
    <row r="110" spans="1:8">
      <c r="A110" s="249" t="s">
        <v>178</v>
      </c>
      <c r="B110" s="308"/>
      <c r="C110" s="308"/>
      <c r="D110" s="308"/>
      <c r="E110" s="308"/>
      <c r="F110" s="308"/>
      <c r="G110" s="308"/>
      <c r="H110" s="308"/>
    </row>
    <row r="111" spans="1:8">
      <c r="A111" s="308" t="str">
        <f>'15. Education'!1:1</f>
        <v>15.1 Children enrolled in special education services, by County, 2018-2019</v>
      </c>
    </row>
    <row r="112" spans="1:8">
      <c r="A112" s="308" t="str">
        <f>'15. Education'!33:33</f>
        <v>15.2 Children Receiving Early Intervention Services, by County, 2018-2019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6"/>
  <sheetViews>
    <sheetView topLeftCell="A235" zoomScale="80" zoomScaleNormal="80" workbookViewId="0">
      <selection activeCell="F257" sqref="F257"/>
    </sheetView>
  </sheetViews>
  <sheetFormatPr defaultRowHeight="14.5"/>
  <cols>
    <col min="1" max="1" width="8.7265625" style="447"/>
    <col min="2" max="5" width="8.7265625" style="301"/>
    <col min="6" max="16384" width="8.7265625" style="447"/>
  </cols>
  <sheetData>
    <row r="1" spans="1:6" s="158" customFormat="1">
      <c r="A1" s="159" t="s">
        <v>179</v>
      </c>
      <c r="B1" s="302"/>
      <c r="C1" s="302"/>
      <c r="D1" s="302"/>
      <c r="E1" s="302"/>
    </row>
    <row r="2" spans="1:6" ht="29">
      <c r="B2" s="107" t="s">
        <v>180</v>
      </c>
      <c r="C2" s="107" t="s">
        <v>181</v>
      </c>
      <c r="D2" s="107" t="s">
        <v>182</v>
      </c>
      <c r="E2" s="107" t="s">
        <v>183</v>
      </c>
      <c r="F2" s="467" t="s">
        <v>184</v>
      </c>
    </row>
    <row r="3" spans="1:6">
      <c r="A3" s="447" t="s">
        <v>19</v>
      </c>
      <c r="B3" s="301">
        <v>21</v>
      </c>
      <c r="C3" s="301">
        <v>22</v>
      </c>
      <c r="D3" s="301">
        <v>20.875</v>
      </c>
      <c r="E3" s="301">
        <v>0.25</v>
      </c>
      <c r="F3" s="447">
        <v>2.1</v>
      </c>
    </row>
    <row r="4" spans="1:6">
      <c r="A4" s="447" t="s">
        <v>28</v>
      </c>
      <c r="B4" s="301">
        <v>20</v>
      </c>
      <c r="C4" s="301">
        <v>22</v>
      </c>
      <c r="D4" s="301">
        <v>19.875</v>
      </c>
      <c r="E4" s="301">
        <v>0.25</v>
      </c>
    </row>
    <row r="5" spans="1:6">
      <c r="A5" s="447" t="s">
        <v>31</v>
      </c>
      <c r="B5" s="301">
        <v>19</v>
      </c>
      <c r="C5" s="301">
        <v>22</v>
      </c>
      <c r="D5" s="301">
        <v>18.875</v>
      </c>
      <c r="E5" s="301">
        <v>0.25</v>
      </c>
    </row>
    <row r="6" spans="1:6">
      <c r="A6" s="447" t="s">
        <v>24</v>
      </c>
      <c r="B6" s="301">
        <v>18</v>
      </c>
      <c r="C6" s="301">
        <v>22</v>
      </c>
      <c r="D6" s="301">
        <v>17.875</v>
      </c>
      <c r="E6" s="301">
        <v>0.25</v>
      </c>
    </row>
    <row r="7" spans="1:6">
      <c r="A7" s="447" t="s">
        <v>26</v>
      </c>
      <c r="B7" s="301">
        <v>17</v>
      </c>
      <c r="C7" s="301">
        <v>22</v>
      </c>
      <c r="D7" s="301">
        <v>16.875</v>
      </c>
      <c r="E7" s="301">
        <v>0.25</v>
      </c>
    </row>
    <row r="8" spans="1:6">
      <c r="A8" s="447" t="s">
        <v>21</v>
      </c>
      <c r="B8" s="301">
        <v>16</v>
      </c>
      <c r="C8" s="301">
        <v>22</v>
      </c>
      <c r="D8" s="301">
        <v>15.875</v>
      </c>
      <c r="E8" s="301">
        <v>0.25</v>
      </c>
    </row>
    <row r="9" spans="1:6">
      <c r="A9" s="447" t="s">
        <v>46</v>
      </c>
      <c r="B9" s="301">
        <v>15</v>
      </c>
      <c r="C9" s="301">
        <v>22</v>
      </c>
      <c r="D9" s="301">
        <v>14.875</v>
      </c>
      <c r="E9" s="301">
        <v>0.25</v>
      </c>
    </row>
    <row r="10" spans="1:6">
      <c r="A10" s="447" t="s">
        <v>16</v>
      </c>
      <c r="B10" s="301">
        <v>14</v>
      </c>
      <c r="C10" s="301">
        <v>22</v>
      </c>
      <c r="D10" s="301">
        <v>13.875</v>
      </c>
      <c r="E10" s="301">
        <v>0.25</v>
      </c>
    </row>
    <row r="11" spans="1:6">
      <c r="A11" s="447" t="s">
        <v>20</v>
      </c>
      <c r="B11" s="301">
        <v>13</v>
      </c>
      <c r="C11" s="301">
        <v>22</v>
      </c>
      <c r="D11" s="301">
        <v>12.875</v>
      </c>
      <c r="E11" s="301">
        <v>0.25</v>
      </c>
    </row>
    <row r="12" spans="1:6">
      <c r="A12" s="447" t="s">
        <v>32</v>
      </c>
      <c r="B12" s="301">
        <v>12</v>
      </c>
      <c r="C12" s="301">
        <v>22</v>
      </c>
      <c r="D12" s="301">
        <v>11.875</v>
      </c>
      <c r="E12" s="301">
        <v>0.25</v>
      </c>
    </row>
    <row r="13" spans="1:6">
      <c r="A13" s="447" t="s">
        <v>30</v>
      </c>
      <c r="B13" s="301">
        <v>11</v>
      </c>
      <c r="C13" s="301">
        <v>22</v>
      </c>
      <c r="D13" s="301">
        <v>10.875</v>
      </c>
      <c r="E13" s="301">
        <v>0.25</v>
      </c>
    </row>
    <row r="14" spans="1:6">
      <c r="A14" s="447" t="s">
        <v>18</v>
      </c>
      <c r="B14" s="301">
        <v>10</v>
      </c>
      <c r="C14" s="301">
        <v>22</v>
      </c>
      <c r="D14" s="301">
        <v>9.875</v>
      </c>
      <c r="E14" s="301">
        <v>0.25</v>
      </c>
    </row>
    <row r="15" spans="1:6">
      <c r="A15" s="447" t="s">
        <v>27</v>
      </c>
      <c r="B15" s="301">
        <v>9</v>
      </c>
      <c r="C15" s="301">
        <v>22</v>
      </c>
      <c r="D15" s="301">
        <v>8.875</v>
      </c>
      <c r="E15" s="301">
        <v>0.25</v>
      </c>
    </row>
    <row r="16" spans="1:6">
      <c r="A16" s="447" t="s">
        <v>47</v>
      </c>
      <c r="B16" s="301">
        <v>8</v>
      </c>
      <c r="C16" s="301">
        <v>22</v>
      </c>
      <c r="D16" s="301">
        <v>7.875</v>
      </c>
      <c r="E16" s="301">
        <v>0.25</v>
      </c>
    </row>
    <row r="17" spans="1:6">
      <c r="A17" s="447" t="s">
        <v>23</v>
      </c>
      <c r="B17" s="301">
        <v>7</v>
      </c>
      <c r="C17" s="301">
        <v>22</v>
      </c>
      <c r="D17" s="301">
        <v>6.875</v>
      </c>
      <c r="E17" s="301">
        <v>0.25</v>
      </c>
    </row>
    <row r="18" spans="1:6">
      <c r="A18" s="447" t="s">
        <v>25</v>
      </c>
      <c r="B18" s="301">
        <v>6</v>
      </c>
      <c r="C18" s="301">
        <v>22</v>
      </c>
      <c r="D18" s="301">
        <v>5.875</v>
      </c>
      <c r="E18" s="301">
        <v>0.25</v>
      </c>
    </row>
    <row r="19" spans="1:6">
      <c r="A19" s="447" t="s">
        <v>22</v>
      </c>
      <c r="B19" s="301">
        <v>5</v>
      </c>
      <c r="C19" s="301">
        <v>22</v>
      </c>
      <c r="D19" s="301">
        <v>4.875</v>
      </c>
      <c r="E19" s="301">
        <v>0.25</v>
      </c>
    </row>
    <row r="20" spans="1:6">
      <c r="A20" s="447" t="s">
        <v>33</v>
      </c>
      <c r="B20" s="301">
        <v>4</v>
      </c>
      <c r="C20" s="301">
        <v>22</v>
      </c>
      <c r="D20" s="301">
        <v>3.875</v>
      </c>
      <c r="E20" s="301">
        <v>0.25</v>
      </c>
    </row>
    <row r="21" spans="1:6">
      <c r="A21" s="447" t="s">
        <v>29</v>
      </c>
      <c r="B21" s="301">
        <v>3</v>
      </c>
      <c r="C21" s="301">
        <v>22</v>
      </c>
      <c r="D21" s="301">
        <v>2.875</v>
      </c>
      <c r="E21" s="301">
        <v>0.25</v>
      </c>
    </row>
    <row r="22" spans="1:6">
      <c r="A22" s="447" t="s">
        <v>8</v>
      </c>
      <c r="B22" s="301">
        <v>2</v>
      </c>
      <c r="C22" s="301">
        <v>22</v>
      </c>
      <c r="D22" s="301">
        <v>1.875</v>
      </c>
      <c r="E22" s="301">
        <v>0.25</v>
      </c>
    </row>
    <row r="23" spans="1:6">
      <c r="A23" s="447" t="s">
        <v>15</v>
      </c>
      <c r="B23" s="301">
        <v>1</v>
      </c>
      <c r="C23" s="301">
        <v>22</v>
      </c>
      <c r="D23" s="301">
        <v>0.875</v>
      </c>
      <c r="E23" s="301">
        <v>0.25</v>
      </c>
    </row>
    <row r="25" spans="1:6">
      <c r="A25" s="447" t="s">
        <v>26</v>
      </c>
      <c r="B25" s="301">
        <v>21</v>
      </c>
      <c r="C25" s="301">
        <v>22</v>
      </c>
      <c r="D25" s="301">
        <v>20.875</v>
      </c>
      <c r="E25" s="301">
        <v>0.25</v>
      </c>
      <c r="F25" s="447">
        <v>4.0999999999999996</v>
      </c>
    </row>
    <row r="26" spans="1:6">
      <c r="A26" s="447" t="s">
        <v>19</v>
      </c>
      <c r="B26" s="301">
        <v>20</v>
      </c>
      <c r="C26" s="301">
        <v>22</v>
      </c>
      <c r="D26" s="301">
        <v>19.875</v>
      </c>
      <c r="E26" s="301">
        <v>0.25</v>
      </c>
    </row>
    <row r="27" spans="1:6">
      <c r="A27" s="447" t="s">
        <v>28</v>
      </c>
      <c r="B27" s="301">
        <v>19</v>
      </c>
      <c r="C27" s="301">
        <v>22</v>
      </c>
      <c r="D27" s="301">
        <v>18.875</v>
      </c>
      <c r="E27" s="301">
        <v>0.25</v>
      </c>
    </row>
    <row r="28" spans="1:6">
      <c r="A28" s="447" t="s">
        <v>31</v>
      </c>
      <c r="B28" s="301">
        <v>18</v>
      </c>
      <c r="C28" s="301">
        <v>22</v>
      </c>
      <c r="D28" s="301">
        <v>17.875</v>
      </c>
      <c r="E28" s="301">
        <v>0.25</v>
      </c>
    </row>
    <row r="29" spans="1:6">
      <c r="A29" s="447" t="s">
        <v>24</v>
      </c>
      <c r="B29" s="301">
        <v>17</v>
      </c>
      <c r="C29" s="301">
        <v>22</v>
      </c>
      <c r="D29" s="301">
        <v>16.875</v>
      </c>
      <c r="E29" s="301">
        <v>0.25</v>
      </c>
    </row>
    <row r="30" spans="1:6">
      <c r="A30" s="447" t="s">
        <v>17</v>
      </c>
      <c r="B30" s="301">
        <v>16</v>
      </c>
      <c r="C30" s="301">
        <v>22</v>
      </c>
      <c r="D30" s="301">
        <v>15.875</v>
      </c>
      <c r="E30" s="301">
        <v>0.25</v>
      </c>
    </row>
    <row r="31" spans="1:6">
      <c r="A31" s="447" t="s">
        <v>32</v>
      </c>
      <c r="B31" s="301">
        <v>15</v>
      </c>
      <c r="C31" s="301">
        <v>22</v>
      </c>
      <c r="D31" s="301">
        <v>14.875</v>
      </c>
      <c r="E31" s="301">
        <v>0.25</v>
      </c>
    </row>
    <row r="32" spans="1:6">
      <c r="A32" s="447" t="s">
        <v>16</v>
      </c>
      <c r="B32" s="301">
        <v>14</v>
      </c>
      <c r="C32" s="301">
        <v>22</v>
      </c>
      <c r="D32" s="301">
        <v>13.875</v>
      </c>
      <c r="E32" s="301">
        <v>0.25</v>
      </c>
    </row>
    <row r="33" spans="1:6">
      <c r="A33" s="447" t="s">
        <v>21</v>
      </c>
      <c r="B33" s="301">
        <v>13</v>
      </c>
      <c r="C33" s="301">
        <v>22</v>
      </c>
      <c r="D33" s="301">
        <v>12.875</v>
      </c>
      <c r="E33" s="301">
        <v>0.25</v>
      </c>
    </row>
    <row r="34" spans="1:6">
      <c r="A34" s="447" t="s">
        <v>20</v>
      </c>
      <c r="B34" s="301">
        <v>12</v>
      </c>
      <c r="C34" s="301">
        <v>22</v>
      </c>
      <c r="D34" s="301">
        <v>11.875</v>
      </c>
      <c r="E34" s="301">
        <v>0.25</v>
      </c>
    </row>
    <row r="35" spans="1:6">
      <c r="A35" s="447" t="s">
        <v>30</v>
      </c>
      <c r="B35" s="301">
        <v>11</v>
      </c>
      <c r="C35" s="301">
        <v>22</v>
      </c>
      <c r="D35" s="301">
        <v>10.875</v>
      </c>
      <c r="E35" s="301">
        <v>0.25</v>
      </c>
    </row>
    <row r="36" spans="1:6">
      <c r="A36" s="447" t="s">
        <v>27</v>
      </c>
      <c r="B36" s="301">
        <v>10</v>
      </c>
      <c r="C36" s="301">
        <v>22</v>
      </c>
      <c r="D36" s="301">
        <v>9.875</v>
      </c>
      <c r="E36" s="301">
        <v>0.25</v>
      </c>
    </row>
    <row r="37" spans="1:6">
      <c r="A37" s="447" t="s">
        <v>33</v>
      </c>
      <c r="B37" s="301">
        <v>9</v>
      </c>
      <c r="C37" s="301">
        <v>22</v>
      </c>
      <c r="D37" s="301">
        <v>8.875</v>
      </c>
      <c r="E37" s="301">
        <v>0.25</v>
      </c>
    </row>
    <row r="38" spans="1:6">
      <c r="A38" s="447" t="s">
        <v>8</v>
      </c>
      <c r="B38" s="301">
        <v>8</v>
      </c>
      <c r="C38" s="301">
        <v>22</v>
      </c>
      <c r="D38" s="301">
        <v>7.875</v>
      </c>
      <c r="E38" s="301">
        <v>0.25</v>
      </c>
    </row>
    <row r="39" spans="1:6">
      <c r="A39" s="447" t="s">
        <v>18</v>
      </c>
      <c r="B39" s="301">
        <v>7</v>
      </c>
      <c r="C39" s="301">
        <v>22</v>
      </c>
      <c r="D39" s="301">
        <v>6.875</v>
      </c>
      <c r="E39" s="301">
        <v>0.25</v>
      </c>
    </row>
    <row r="40" spans="1:6">
      <c r="A40" s="447" t="s">
        <v>23</v>
      </c>
      <c r="B40" s="301">
        <v>6</v>
      </c>
      <c r="C40" s="301">
        <v>22</v>
      </c>
      <c r="D40" s="301">
        <v>5.875</v>
      </c>
      <c r="E40" s="301">
        <v>0.25</v>
      </c>
    </row>
    <row r="41" spans="1:6">
      <c r="A41" s="447" t="s">
        <v>14</v>
      </c>
      <c r="B41" s="301">
        <v>5</v>
      </c>
      <c r="C41" s="301">
        <v>22</v>
      </c>
      <c r="D41" s="301">
        <v>4.875</v>
      </c>
      <c r="E41" s="301">
        <v>0.25</v>
      </c>
    </row>
    <row r="42" spans="1:6">
      <c r="A42" s="447" t="s">
        <v>15</v>
      </c>
      <c r="B42" s="301">
        <v>4</v>
      </c>
      <c r="C42" s="301">
        <v>22</v>
      </c>
      <c r="D42" s="301">
        <v>3.875</v>
      </c>
      <c r="E42" s="301">
        <v>0.25</v>
      </c>
    </row>
    <row r="43" spans="1:6">
      <c r="A43" s="447" t="s">
        <v>29</v>
      </c>
      <c r="B43" s="301">
        <v>3</v>
      </c>
      <c r="C43" s="301">
        <v>22</v>
      </c>
      <c r="D43" s="301">
        <v>2.875</v>
      </c>
      <c r="E43" s="301">
        <v>0.25</v>
      </c>
    </row>
    <row r="44" spans="1:6">
      <c r="A44" s="447" t="s">
        <v>25</v>
      </c>
      <c r="B44" s="301">
        <v>2</v>
      </c>
      <c r="C44" s="301">
        <v>22</v>
      </c>
      <c r="D44" s="301">
        <v>1.875</v>
      </c>
      <c r="E44" s="301">
        <v>0.25</v>
      </c>
    </row>
    <row r="45" spans="1:6">
      <c r="A45" s="447" t="s">
        <v>22</v>
      </c>
      <c r="B45" s="301">
        <v>1</v>
      </c>
      <c r="C45" s="301">
        <v>22</v>
      </c>
      <c r="D45" s="301">
        <v>0.875</v>
      </c>
      <c r="E45" s="301">
        <v>0.25</v>
      </c>
    </row>
    <row r="47" spans="1:6">
      <c r="A47" s="447" t="s">
        <v>19</v>
      </c>
      <c r="B47" s="301">
        <v>21</v>
      </c>
      <c r="C47" s="301">
        <v>22</v>
      </c>
      <c r="D47" s="301">
        <v>20.875</v>
      </c>
      <c r="E47" s="301">
        <v>0.25</v>
      </c>
      <c r="F47" s="447">
        <v>5.0999999999999996</v>
      </c>
    </row>
    <row r="48" spans="1:6">
      <c r="A48" s="447" t="s">
        <v>26</v>
      </c>
      <c r="B48" s="301">
        <v>20</v>
      </c>
      <c r="C48" s="301">
        <v>22</v>
      </c>
      <c r="D48" s="301">
        <v>19.875</v>
      </c>
      <c r="E48" s="301">
        <v>0.25</v>
      </c>
    </row>
    <row r="49" spans="1:5">
      <c r="A49" s="447" t="s">
        <v>20</v>
      </c>
      <c r="B49" s="301">
        <v>19</v>
      </c>
      <c r="C49" s="301">
        <v>22</v>
      </c>
      <c r="D49" s="301">
        <v>18.875</v>
      </c>
      <c r="E49" s="301">
        <v>0.25</v>
      </c>
    </row>
    <row r="50" spans="1:5">
      <c r="A50" s="447" t="s">
        <v>16</v>
      </c>
      <c r="B50" s="301">
        <v>18</v>
      </c>
      <c r="C50" s="301">
        <v>22</v>
      </c>
      <c r="D50" s="301">
        <v>17.875</v>
      </c>
      <c r="E50" s="301">
        <v>0.25</v>
      </c>
    </row>
    <row r="51" spans="1:5">
      <c r="A51" s="447" t="s">
        <v>17</v>
      </c>
      <c r="B51" s="301">
        <v>17</v>
      </c>
      <c r="C51" s="301">
        <v>22</v>
      </c>
      <c r="D51" s="301">
        <v>16.875</v>
      </c>
      <c r="E51" s="301">
        <v>0.25</v>
      </c>
    </row>
    <row r="52" spans="1:5">
      <c r="A52" s="447" t="s">
        <v>21</v>
      </c>
      <c r="B52" s="301">
        <v>16</v>
      </c>
      <c r="C52" s="301">
        <v>22</v>
      </c>
      <c r="D52" s="301">
        <v>15.875</v>
      </c>
      <c r="E52" s="301">
        <v>0.25</v>
      </c>
    </row>
    <row r="53" spans="1:5">
      <c r="A53" s="447" t="s">
        <v>28</v>
      </c>
      <c r="B53" s="301">
        <v>15</v>
      </c>
      <c r="C53" s="301">
        <v>22</v>
      </c>
      <c r="D53" s="301">
        <v>14.875</v>
      </c>
      <c r="E53" s="301">
        <v>0.25</v>
      </c>
    </row>
    <row r="54" spans="1:5">
      <c r="A54" s="447" t="s">
        <v>15</v>
      </c>
      <c r="B54" s="301">
        <v>14</v>
      </c>
      <c r="C54" s="301">
        <v>22</v>
      </c>
      <c r="D54" s="301">
        <v>13.875</v>
      </c>
      <c r="E54" s="301">
        <v>0.25</v>
      </c>
    </row>
    <row r="55" spans="1:5">
      <c r="A55" s="447" t="s">
        <v>32</v>
      </c>
      <c r="B55" s="301">
        <v>13</v>
      </c>
      <c r="C55" s="301">
        <v>22</v>
      </c>
      <c r="D55" s="301">
        <v>12.875</v>
      </c>
      <c r="E55" s="301">
        <v>0.25</v>
      </c>
    </row>
    <row r="56" spans="1:5">
      <c r="A56" s="447" t="s">
        <v>27</v>
      </c>
      <c r="B56" s="301">
        <v>12</v>
      </c>
      <c r="C56" s="301">
        <v>22</v>
      </c>
      <c r="D56" s="301">
        <v>11.875</v>
      </c>
      <c r="E56" s="301">
        <v>0.25</v>
      </c>
    </row>
    <row r="57" spans="1:5">
      <c r="A57" s="447" t="s">
        <v>24</v>
      </c>
      <c r="B57" s="301">
        <v>11</v>
      </c>
      <c r="C57" s="301">
        <v>22</v>
      </c>
      <c r="D57" s="301">
        <v>10.875</v>
      </c>
      <c r="E57" s="301">
        <v>0.25</v>
      </c>
    </row>
    <row r="58" spans="1:5">
      <c r="A58" s="447" t="s">
        <v>18</v>
      </c>
      <c r="B58" s="301">
        <v>10</v>
      </c>
      <c r="C58" s="301">
        <v>22</v>
      </c>
      <c r="D58" s="301">
        <v>9.875</v>
      </c>
      <c r="E58" s="301">
        <v>0.25</v>
      </c>
    </row>
    <row r="59" spans="1:5">
      <c r="A59" s="447" t="s">
        <v>23</v>
      </c>
      <c r="B59" s="301">
        <v>9</v>
      </c>
      <c r="C59" s="301">
        <v>22</v>
      </c>
      <c r="D59" s="301">
        <v>8.875</v>
      </c>
      <c r="E59" s="301">
        <v>0.25</v>
      </c>
    </row>
    <row r="60" spans="1:5">
      <c r="A60" s="447" t="s">
        <v>14</v>
      </c>
      <c r="B60" s="301">
        <v>8</v>
      </c>
      <c r="C60" s="301">
        <v>22</v>
      </c>
      <c r="D60" s="301">
        <v>7.875</v>
      </c>
      <c r="E60" s="301">
        <v>0.25</v>
      </c>
    </row>
    <row r="61" spans="1:5">
      <c r="A61" s="447" t="s">
        <v>31</v>
      </c>
      <c r="B61" s="301">
        <v>7</v>
      </c>
      <c r="C61" s="301">
        <v>22</v>
      </c>
      <c r="D61" s="301">
        <v>6.875</v>
      </c>
      <c r="E61" s="301">
        <v>0.25</v>
      </c>
    </row>
    <row r="62" spans="1:5">
      <c r="A62" s="447" t="s">
        <v>30</v>
      </c>
      <c r="B62" s="301">
        <v>6</v>
      </c>
      <c r="C62" s="301">
        <v>22</v>
      </c>
      <c r="D62" s="301">
        <v>5.875</v>
      </c>
      <c r="E62" s="301">
        <v>0.25</v>
      </c>
    </row>
    <row r="63" spans="1:5">
      <c r="A63" s="447" t="s">
        <v>22</v>
      </c>
      <c r="B63" s="301">
        <v>5</v>
      </c>
      <c r="C63" s="301">
        <v>22</v>
      </c>
      <c r="D63" s="301">
        <v>4.875</v>
      </c>
      <c r="E63" s="301">
        <v>0.25</v>
      </c>
    </row>
    <row r="64" spans="1:5">
      <c r="A64" s="447" t="s">
        <v>25</v>
      </c>
      <c r="B64" s="301">
        <v>4</v>
      </c>
      <c r="C64" s="301">
        <v>22</v>
      </c>
      <c r="D64" s="301">
        <v>3.875</v>
      </c>
      <c r="E64" s="301">
        <v>0.25</v>
      </c>
    </row>
    <row r="65" spans="1:6">
      <c r="A65" s="447" t="s">
        <v>33</v>
      </c>
      <c r="B65" s="301">
        <v>3</v>
      </c>
      <c r="C65" s="301">
        <v>22</v>
      </c>
      <c r="D65" s="301">
        <v>2.875</v>
      </c>
      <c r="E65" s="301">
        <v>0.25</v>
      </c>
    </row>
    <row r="66" spans="1:6">
      <c r="A66" s="447" t="s">
        <v>29</v>
      </c>
      <c r="B66" s="301">
        <v>2</v>
      </c>
      <c r="C66" s="301">
        <v>22</v>
      </c>
      <c r="D66" s="301">
        <v>1.875</v>
      </c>
      <c r="E66" s="301">
        <v>0.25</v>
      </c>
    </row>
    <row r="67" spans="1:6">
      <c r="A67" s="447" t="s">
        <v>8</v>
      </c>
      <c r="B67" s="301">
        <v>1</v>
      </c>
      <c r="C67" s="301">
        <v>22</v>
      </c>
      <c r="D67" s="301">
        <v>0.875</v>
      </c>
      <c r="E67" s="301">
        <v>0.25</v>
      </c>
    </row>
    <row r="69" spans="1:6">
      <c r="A69" s="450" t="s">
        <v>19</v>
      </c>
      <c r="B69" s="200">
        <v>21</v>
      </c>
      <c r="C69" s="301">
        <v>22</v>
      </c>
      <c r="D69" s="301">
        <v>20.875</v>
      </c>
      <c r="E69" s="301">
        <v>0.25</v>
      </c>
      <c r="F69" s="200">
        <v>6.2</v>
      </c>
    </row>
    <row r="70" spans="1:6">
      <c r="A70" s="450" t="s">
        <v>17</v>
      </c>
      <c r="B70" s="200">
        <v>20</v>
      </c>
      <c r="C70" s="301">
        <v>22</v>
      </c>
      <c r="D70" s="301">
        <v>19.875</v>
      </c>
      <c r="E70" s="301">
        <v>0.25</v>
      </c>
      <c r="F70" s="27"/>
    </row>
    <row r="71" spans="1:6">
      <c r="A71" s="450" t="s">
        <v>15</v>
      </c>
      <c r="B71" s="200">
        <v>19</v>
      </c>
      <c r="C71" s="301">
        <v>22</v>
      </c>
      <c r="D71" s="301">
        <v>18.875</v>
      </c>
      <c r="E71" s="301">
        <v>0.25</v>
      </c>
      <c r="F71" s="80"/>
    </row>
    <row r="72" spans="1:6">
      <c r="A72" s="450" t="s">
        <v>20</v>
      </c>
      <c r="B72" s="200">
        <v>18</v>
      </c>
      <c r="C72" s="301">
        <v>22</v>
      </c>
      <c r="D72" s="301">
        <v>17.875</v>
      </c>
      <c r="E72" s="301">
        <v>0.25</v>
      </c>
      <c r="F72" s="27"/>
    </row>
    <row r="73" spans="1:6">
      <c r="A73" s="450" t="s">
        <v>14</v>
      </c>
      <c r="B73" s="200">
        <v>17</v>
      </c>
      <c r="C73" s="301">
        <v>22</v>
      </c>
      <c r="D73" s="301">
        <v>16.875</v>
      </c>
      <c r="E73" s="301">
        <v>0.25</v>
      </c>
      <c r="F73" s="27"/>
    </row>
    <row r="74" spans="1:6">
      <c r="A74" s="450" t="s">
        <v>26</v>
      </c>
      <c r="B74" s="200">
        <v>16</v>
      </c>
      <c r="C74" s="301">
        <v>22</v>
      </c>
      <c r="D74" s="301">
        <v>15.875</v>
      </c>
      <c r="E74" s="301">
        <v>0.25</v>
      </c>
      <c r="F74" s="27"/>
    </row>
    <row r="75" spans="1:6">
      <c r="A75" s="450" t="s">
        <v>28</v>
      </c>
      <c r="B75" s="200">
        <v>15</v>
      </c>
      <c r="C75" s="301">
        <v>22</v>
      </c>
      <c r="D75" s="301">
        <v>14.875</v>
      </c>
      <c r="E75" s="301">
        <v>0.25</v>
      </c>
      <c r="F75" s="27"/>
    </row>
    <row r="76" spans="1:6">
      <c r="A76" s="450" t="s">
        <v>16</v>
      </c>
      <c r="B76" s="200">
        <v>14</v>
      </c>
      <c r="C76" s="301">
        <v>22</v>
      </c>
      <c r="D76" s="301">
        <v>13.875</v>
      </c>
      <c r="E76" s="301">
        <v>0.25</v>
      </c>
      <c r="F76" s="27"/>
    </row>
    <row r="77" spans="1:6">
      <c r="A77" s="450" t="s">
        <v>21</v>
      </c>
      <c r="B77" s="200">
        <v>13</v>
      </c>
      <c r="C77" s="301">
        <v>22</v>
      </c>
      <c r="D77" s="301">
        <v>12.875</v>
      </c>
      <c r="E77" s="301">
        <v>0.25</v>
      </c>
      <c r="F77" s="80"/>
    </row>
    <row r="78" spans="1:6">
      <c r="A78" s="450" t="s">
        <v>22</v>
      </c>
      <c r="B78" s="200">
        <v>12</v>
      </c>
      <c r="C78" s="301">
        <v>22</v>
      </c>
      <c r="D78" s="301">
        <v>11.875</v>
      </c>
      <c r="E78" s="301">
        <v>0.25</v>
      </c>
      <c r="F78" s="27"/>
    </row>
    <row r="79" spans="1:6">
      <c r="A79" s="450" t="s">
        <v>25</v>
      </c>
      <c r="B79" s="200">
        <v>11</v>
      </c>
      <c r="C79" s="301">
        <v>22</v>
      </c>
      <c r="D79" s="301">
        <v>10.875</v>
      </c>
      <c r="E79" s="301">
        <v>0.25</v>
      </c>
      <c r="F79" s="27"/>
    </row>
    <row r="80" spans="1:6">
      <c r="A80" s="450" t="s">
        <v>24</v>
      </c>
      <c r="B80" s="200">
        <v>10</v>
      </c>
      <c r="C80" s="301">
        <v>22</v>
      </c>
      <c r="D80" s="301">
        <v>9.875</v>
      </c>
      <c r="E80" s="301">
        <v>0.25</v>
      </c>
      <c r="F80" s="79"/>
    </row>
    <row r="81" spans="1:6">
      <c r="A81" s="450" t="s">
        <v>31</v>
      </c>
      <c r="B81" s="200">
        <v>9</v>
      </c>
      <c r="C81" s="301">
        <v>22</v>
      </c>
      <c r="D81" s="301">
        <v>7.875</v>
      </c>
      <c r="E81" s="301">
        <v>0.25</v>
      </c>
      <c r="F81" s="27"/>
    </row>
    <row r="82" spans="1:6">
      <c r="A82" s="450" t="s">
        <v>27</v>
      </c>
      <c r="B82" s="200">
        <v>8</v>
      </c>
      <c r="C82" s="301">
        <v>22</v>
      </c>
      <c r="D82" s="301">
        <v>6.875</v>
      </c>
      <c r="E82" s="301">
        <v>0.25</v>
      </c>
      <c r="F82" s="27"/>
    </row>
    <row r="83" spans="1:6">
      <c r="A83" s="450" t="s">
        <v>23</v>
      </c>
      <c r="B83" s="200">
        <v>7</v>
      </c>
      <c r="C83" s="301">
        <v>22</v>
      </c>
      <c r="D83" s="301">
        <v>5.875</v>
      </c>
      <c r="E83" s="301">
        <v>0.25</v>
      </c>
      <c r="F83" s="27"/>
    </row>
    <row r="84" spans="1:6">
      <c r="A84" s="450" t="s">
        <v>30</v>
      </c>
      <c r="B84" s="200">
        <v>6</v>
      </c>
      <c r="C84" s="301">
        <v>22</v>
      </c>
      <c r="D84" s="301">
        <v>4.875</v>
      </c>
      <c r="E84" s="301">
        <v>0.25</v>
      </c>
      <c r="F84" s="27"/>
    </row>
    <row r="85" spans="1:6">
      <c r="A85" s="450" t="s">
        <v>32</v>
      </c>
      <c r="B85" s="200">
        <v>5</v>
      </c>
      <c r="C85" s="301">
        <v>22</v>
      </c>
      <c r="D85" s="301">
        <v>3.875</v>
      </c>
      <c r="E85" s="301">
        <v>0.25</v>
      </c>
      <c r="F85" s="27"/>
    </row>
    <row r="86" spans="1:6">
      <c r="A86" s="450" t="s">
        <v>8</v>
      </c>
      <c r="B86" s="200">
        <v>4</v>
      </c>
      <c r="C86" s="301">
        <v>22</v>
      </c>
      <c r="D86" s="301">
        <v>1.875</v>
      </c>
      <c r="E86" s="301">
        <v>0.25</v>
      </c>
      <c r="F86" s="27"/>
    </row>
    <row r="87" spans="1:6">
      <c r="A87" s="450" t="s">
        <v>18</v>
      </c>
      <c r="B87" s="200">
        <v>3</v>
      </c>
      <c r="C87" s="301">
        <v>22</v>
      </c>
      <c r="D87" s="301">
        <v>0.875</v>
      </c>
      <c r="E87" s="301">
        <v>0.25</v>
      </c>
      <c r="F87" s="27"/>
    </row>
    <row r="88" spans="1:6">
      <c r="A88" s="450" t="s">
        <v>33</v>
      </c>
      <c r="B88" s="200">
        <v>2</v>
      </c>
      <c r="C88" s="301">
        <v>22</v>
      </c>
      <c r="D88" s="301">
        <v>0.875</v>
      </c>
      <c r="E88" s="301">
        <v>0.25</v>
      </c>
      <c r="F88" s="27"/>
    </row>
    <row r="89" spans="1:6">
      <c r="A89" s="450" t="s">
        <v>29</v>
      </c>
      <c r="B89" s="200">
        <v>1</v>
      </c>
      <c r="C89" s="301">
        <v>22</v>
      </c>
      <c r="D89" s="301">
        <v>0.875</v>
      </c>
      <c r="E89" s="301">
        <v>0.25</v>
      </c>
      <c r="F89" s="27"/>
    </row>
    <row r="90" spans="1:6">
      <c r="A90" s="450"/>
      <c r="F90" s="27"/>
    </row>
    <row r="91" spans="1:6" ht="29">
      <c r="A91" s="181" t="s">
        <v>14</v>
      </c>
      <c r="B91" s="181">
        <v>21</v>
      </c>
      <c r="C91" s="447">
        <v>22</v>
      </c>
      <c r="D91" s="447">
        <f t="shared" ref="D91:D111" si="0">B91-E91/2</f>
        <v>20.875</v>
      </c>
      <c r="E91" s="447">
        <v>0.25</v>
      </c>
      <c r="F91" s="447">
        <v>8.1</v>
      </c>
    </row>
    <row r="92" spans="1:6" ht="29">
      <c r="A92" s="181" t="s">
        <v>22</v>
      </c>
      <c r="B92" s="181">
        <v>20</v>
      </c>
      <c r="C92" s="447">
        <v>22</v>
      </c>
      <c r="D92" s="447">
        <f t="shared" si="0"/>
        <v>19.875</v>
      </c>
      <c r="E92" s="447">
        <v>0.25</v>
      </c>
    </row>
    <row r="93" spans="1:6">
      <c r="A93" s="181" t="s">
        <v>25</v>
      </c>
      <c r="B93" s="181">
        <v>19</v>
      </c>
      <c r="C93" s="447">
        <v>22</v>
      </c>
      <c r="D93" s="447">
        <f t="shared" si="0"/>
        <v>18.875</v>
      </c>
      <c r="E93" s="447">
        <v>0.25</v>
      </c>
    </row>
    <row r="94" spans="1:6">
      <c r="A94" s="181" t="s">
        <v>15</v>
      </c>
      <c r="B94" s="181">
        <v>18</v>
      </c>
      <c r="C94" s="447">
        <v>22</v>
      </c>
      <c r="D94" s="447">
        <f t="shared" si="0"/>
        <v>17.875</v>
      </c>
      <c r="E94" s="447">
        <v>0.25</v>
      </c>
    </row>
    <row r="95" spans="1:6">
      <c r="A95" s="181" t="s">
        <v>71</v>
      </c>
      <c r="B95" s="181">
        <v>17</v>
      </c>
      <c r="C95" s="447">
        <v>22</v>
      </c>
      <c r="D95" s="447">
        <f t="shared" si="0"/>
        <v>16.875</v>
      </c>
      <c r="E95" s="447">
        <v>0.25</v>
      </c>
    </row>
    <row r="96" spans="1:6">
      <c r="A96" s="181" t="s">
        <v>27</v>
      </c>
      <c r="B96" s="181">
        <v>16</v>
      </c>
      <c r="C96" s="447">
        <v>22</v>
      </c>
      <c r="D96" s="447">
        <f t="shared" si="0"/>
        <v>15.875</v>
      </c>
      <c r="E96" s="447">
        <v>0.25</v>
      </c>
    </row>
    <row r="97" spans="1:6">
      <c r="A97" s="181" t="s">
        <v>23</v>
      </c>
      <c r="B97" s="181">
        <v>15</v>
      </c>
      <c r="C97" s="447">
        <v>22</v>
      </c>
      <c r="D97" s="447">
        <f t="shared" si="0"/>
        <v>14.875</v>
      </c>
      <c r="E97" s="447">
        <v>0.25</v>
      </c>
    </row>
    <row r="98" spans="1:6" ht="29">
      <c r="A98" s="181" t="s">
        <v>16</v>
      </c>
      <c r="B98" s="181">
        <v>14</v>
      </c>
      <c r="C98" s="447">
        <v>22</v>
      </c>
      <c r="D98" s="447">
        <f t="shared" si="0"/>
        <v>13.875</v>
      </c>
      <c r="E98" s="447">
        <v>0.25</v>
      </c>
    </row>
    <row r="99" spans="1:6" ht="29">
      <c r="A99" s="181" t="s">
        <v>21</v>
      </c>
      <c r="B99" s="181">
        <v>13</v>
      </c>
      <c r="C99" s="447">
        <v>22</v>
      </c>
      <c r="D99" s="447">
        <f t="shared" si="0"/>
        <v>12.875</v>
      </c>
      <c r="E99" s="447">
        <v>0.25</v>
      </c>
    </row>
    <row r="100" spans="1:6">
      <c r="A100" s="181" t="s">
        <v>26</v>
      </c>
      <c r="B100" s="181">
        <v>12</v>
      </c>
      <c r="C100" s="447">
        <v>22</v>
      </c>
      <c r="D100" s="447">
        <f t="shared" si="0"/>
        <v>11.875</v>
      </c>
      <c r="E100" s="447">
        <v>0.25</v>
      </c>
    </row>
    <row r="101" spans="1:6">
      <c r="A101" s="181" t="s">
        <v>30</v>
      </c>
      <c r="B101" s="181">
        <v>11</v>
      </c>
      <c r="C101" s="447">
        <v>22</v>
      </c>
      <c r="D101" s="447">
        <f t="shared" si="0"/>
        <v>10.875</v>
      </c>
      <c r="E101" s="447">
        <v>0.25</v>
      </c>
    </row>
    <row r="102" spans="1:6">
      <c r="A102" s="181" t="s">
        <v>28</v>
      </c>
      <c r="B102" s="181">
        <v>10</v>
      </c>
      <c r="C102" s="447">
        <v>22</v>
      </c>
      <c r="D102" s="447">
        <f t="shared" si="0"/>
        <v>9.875</v>
      </c>
      <c r="E102" s="447">
        <v>0.25</v>
      </c>
    </row>
    <row r="103" spans="1:6">
      <c r="A103" s="181" t="s">
        <v>18</v>
      </c>
      <c r="B103" s="181">
        <v>9</v>
      </c>
      <c r="C103" s="447">
        <v>22</v>
      </c>
      <c r="D103" s="447">
        <f t="shared" si="0"/>
        <v>8.875</v>
      </c>
      <c r="E103" s="447">
        <v>0.25</v>
      </c>
    </row>
    <row r="104" spans="1:6">
      <c r="A104" s="181" t="s">
        <v>31</v>
      </c>
      <c r="B104" s="181">
        <v>8</v>
      </c>
      <c r="C104" s="447">
        <v>22</v>
      </c>
      <c r="D104" s="447">
        <f t="shared" si="0"/>
        <v>7.875</v>
      </c>
      <c r="E104" s="447">
        <v>0.25</v>
      </c>
    </row>
    <row r="105" spans="1:6" ht="29">
      <c r="A105" s="181" t="s">
        <v>32</v>
      </c>
      <c r="B105" s="181">
        <v>7</v>
      </c>
      <c r="C105" s="447">
        <v>22</v>
      </c>
      <c r="D105" s="447">
        <f t="shared" si="0"/>
        <v>6.875</v>
      </c>
      <c r="E105" s="447">
        <v>0.25</v>
      </c>
    </row>
    <row r="106" spans="1:6">
      <c r="A106" s="181" t="s">
        <v>29</v>
      </c>
      <c r="B106" s="181">
        <v>6</v>
      </c>
      <c r="C106" s="447">
        <v>22</v>
      </c>
      <c r="D106" s="447">
        <f t="shared" si="0"/>
        <v>5.875</v>
      </c>
      <c r="E106" s="447">
        <v>0.25</v>
      </c>
    </row>
    <row r="107" spans="1:6" ht="29">
      <c r="A107" s="181" t="s">
        <v>24</v>
      </c>
      <c r="B107" s="181">
        <v>5</v>
      </c>
      <c r="C107" s="447">
        <v>22</v>
      </c>
      <c r="D107" s="447">
        <f t="shared" si="0"/>
        <v>4.875</v>
      </c>
      <c r="E107" s="447">
        <v>0.25</v>
      </c>
    </row>
    <row r="108" spans="1:6" ht="29">
      <c r="A108" s="181" t="s">
        <v>68</v>
      </c>
      <c r="B108" s="181">
        <v>4</v>
      </c>
      <c r="C108" s="447">
        <v>22</v>
      </c>
      <c r="D108" s="447">
        <f t="shared" si="0"/>
        <v>3.875</v>
      </c>
      <c r="E108" s="447">
        <v>0.25</v>
      </c>
    </row>
    <row r="109" spans="1:6">
      <c r="A109" s="181" t="s">
        <v>33</v>
      </c>
      <c r="B109" s="181">
        <v>3</v>
      </c>
      <c r="C109" s="447">
        <v>22</v>
      </c>
      <c r="D109" s="447">
        <f t="shared" si="0"/>
        <v>2.875</v>
      </c>
      <c r="E109" s="447">
        <v>0.25</v>
      </c>
    </row>
    <row r="110" spans="1:6">
      <c r="A110" s="181" t="s">
        <v>20</v>
      </c>
      <c r="B110" s="181">
        <v>2</v>
      </c>
      <c r="C110" s="447">
        <v>22</v>
      </c>
      <c r="D110" s="447">
        <f t="shared" si="0"/>
        <v>1.875</v>
      </c>
      <c r="E110" s="447">
        <v>0.25</v>
      </c>
    </row>
    <row r="111" spans="1:6">
      <c r="A111" s="181" t="s">
        <v>17</v>
      </c>
      <c r="B111" s="181">
        <v>1</v>
      </c>
      <c r="C111" s="447">
        <v>22</v>
      </c>
      <c r="D111" s="447">
        <f t="shared" si="0"/>
        <v>0.875</v>
      </c>
      <c r="E111" s="447">
        <v>0.25</v>
      </c>
    </row>
    <row r="112" spans="1:6">
      <c r="A112" s="450"/>
      <c r="B112" s="131"/>
      <c r="C112" s="131"/>
      <c r="D112" s="447"/>
      <c r="E112" s="131"/>
      <c r="F112" s="27"/>
    </row>
    <row r="113" spans="1:6">
      <c r="A113" s="447" t="s">
        <v>33</v>
      </c>
      <c r="B113" s="301">
        <v>21</v>
      </c>
      <c r="C113" s="301">
        <v>22</v>
      </c>
      <c r="D113" s="301">
        <v>20.875</v>
      </c>
      <c r="E113" s="301">
        <v>0.25</v>
      </c>
      <c r="F113" s="447">
        <v>8.4</v>
      </c>
    </row>
    <row r="114" spans="1:6">
      <c r="A114" s="447" t="s">
        <v>29</v>
      </c>
      <c r="B114" s="301">
        <v>20</v>
      </c>
      <c r="C114" s="301">
        <v>22</v>
      </c>
      <c r="D114" s="301">
        <v>19.875</v>
      </c>
      <c r="E114" s="301">
        <v>0.25</v>
      </c>
    </row>
    <row r="115" spans="1:6">
      <c r="A115" s="447" t="s">
        <v>31</v>
      </c>
      <c r="B115" s="301">
        <v>19</v>
      </c>
      <c r="C115" s="301">
        <v>22</v>
      </c>
      <c r="D115" s="301">
        <v>18.875</v>
      </c>
      <c r="E115" s="301">
        <v>0.25</v>
      </c>
    </row>
    <row r="116" spans="1:6">
      <c r="A116" s="447" t="s">
        <v>30</v>
      </c>
      <c r="B116" s="301">
        <v>18</v>
      </c>
      <c r="C116" s="301">
        <v>22</v>
      </c>
      <c r="D116" s="301">
        <v>17.875</v>
      </c>
      <c r="E116" s="301">
        <v>0.25</v>
      </c>
    </row>
    <row r="117" spans="1:6">
      <c r="A117" s="447" t="s">
        <v>8</v>
      </c>
      <c r="B117" s="301">
        <v>17</v>
      </c>
      <c r="C117" s="301">
        <v>22</v>
      </c>
      <c r="D117" s="301">
        <v>16.875</v>
      </c>
      <c r="E117" s="301">
        <v>0.25</v>
      </c>
    </row>
    <row r="118" spans="1:6">
      <c r="A118" s="447" t="s">
        <v>27</v>
      </c>
      <c r="B118" s="301">
        <v>16</v>
      </c>
      <c r="C118" s="301">
        <v>22</v>
      </c>
      <c r="D118" s="301">
        <v>15.875</v>
      </c>
      <c r="E118" s="301">
        <v>0.25</v>
      </c>
    </row>
    <row r="119" spans="1:6">
      <c r="A119" s="447" t="s">
        <v>32</v>
      </c>
      <c r="B119" s="301">
        <v>15</v>
      </c>
      <c r="C119" s="301">
        <v>22</v>
      </c>
      <c r="D119" s="301">
        <v>14.875</v>
      </c>
      <c r="E119" s="301">
        <v>0.25</v>
      </c>
    </row>
    <row r="120" spans="1:6">
      <c r="A120" s="447" t="s">
        <v>28</v>
      </c>
      <c r="B120" s="301">
        <v>14</v>
      </c>
      <c r="C120" s="301">
        <v>22</v>
      </c>
      <c r="D120" s="301">
        <v>13.875</v>
      </c>
      <c r="E120" s="301">
        <v>0.25</v>
      </c>
    </row>
    <row r="121" spans="1:6">
      <c r="A121" s="447" t="s">
        <v>18</v>
      </c>
      <c r="B121" s="301">
        <v>13</v>
      </c>
      <c r="C121" s="301">
        <v>22</v>
      </c>
      <c r="D121" s="301">
        <v>12.875</v>
      </c>
      <c r="E121" s="301">
        <v>0.25</v>
      </c>
    </row>
    <row r="122" spans="1:6">
      <c r="A122" s="447" t="s">
        <v>26</v>
      </c>
      <c r="B122" s="301">
        <v>12</v>
      </c>
      <c r="C122" s="301">
        <v>22</v>
      </c>
      <c r="D122" s="301">
        <v>11.875</v>
      </c>
      <c r="E122" s="301">
        <v>0.25</v>
      </c>
    </row>
    <row r="123" spans="1:6">
      <c r="A123" s="447" t="s">
        <v>24</v>
      </c>
      <c r="B123" s="301">
        <v>11</v>
      </c>
      <c r="C123" s="301">
        <v>22</v>
      </c>
      <c r="D123" s="301">
        <v>10.875</v>
      </c>
      <c r="E123" s="301">
        <v>0.25</v>
      </c>
    </row>
    <row r="124" spans="1:6">
      <c r="A124" s="447" t="s">
        <v>23</v>
      </c>
      <c r="B124" s="301">
        <v>10</v>
      </c>
      <c r="C124" s="301">
        <v>22</v>
      </c>
      <c r="D124" s="301">
        <v>9.875</v>
      </c>
      <c r="E124" s="301">
        <v>0.25</v>
      </c>
    </row>
    <row r="125" spans="1:6">
      <c r="A125" s="447" t="s">
        <v>21</v>
      </c>
      <c r="B125" s="301">
        <v>9</v>
      </c>
      <c r="C125" s="301">
        <v>22</v>
      </c>
      <c r="D125" s="301">
        <v>8.875</v>
      </c>
      <c r="E125" s="301">
        <v>0.25</v>
      </c>
    </row>
    <row r="126" spans="1:6">
      <c r="A126" s="447" t="s">
        <v>14</v>
      </c>
      <c r="B126" s="301">
        <v>8</v>
      </c>
      <c r="C126" s="301">
        <v>22</v>
      </c>
      <c r="D126" s="301">
        <v>7.875</v>
      </c>
      <c r="E126" s="301">
        <v>0.25</v>
      </c>
    </row>
    <row r="127" spans="1:6">
      <c r="A127" s="447" t="s">
        <v>20</v>
      </c>
      <c r="B127" s="301">
        <v>7</v>
      </c>
      <c r="C127" s="301">
        <v>22</v>
      </c>
      <c r="D127" s="301">
        <v>6.875</v>
      </c>
      <c r="E127" s="301">
        <v>0.25</v>
      </c>
    </row>
    <row r="128" spans="1:6">
      <c r="A128" s="447" t="s">
        <v>17</v>
      </c>
      <c r="B128" s="301">
        <v>6</v>
      </c>
      <c r="C128" s="301">
        <v>22</v>
      </c>
      <c r="D128" s="301">
        <v>5.875</v>
      </c>
      <c r="E128" s="301">
        <v>0.25</v>
      </c>
    </row>
    <row r="129" spans="1:6">
      <c r="A129" s="447" t="s">
        <v>19</v>
      </c>
      <c r="B129" s="301">
        <v>5</v>
      </c>
      <c r="C129" s="301">
        <v>22</v>
      </c>
      <c r="D129" s="301">
        <v>4.875</v>
      </c>
      <c r="E129" s="301">
        <v>0.25</v>
      </c>
    </row>
    <row r="130" spans="1:6">
      <c r="A130" s="447" t="s">
        <v>16</v>
      </c>
      <c r="B130" s="301">
        <v>4</v>
      </c>
      <c r="C130" s="301">
        <v>22</v>
      </c>
      <c r="D130" s="301">
        <v>3.875</v>
      </c>
      <c r="E130" s="301">
        <v>0.25</v>
      </c>
    </row>
    <row r="131" spans="1:6">
      <c r="A131" s="447" t="s">
        <v>15</v>
      </c>
      <c r="B131" s="301">
        <v>3</v>
      </c>
      <c r="C131" s="301">
        <v>22</v>
      </c>
      <c r="D131" s="301">
        <v>2.875</v>
      </c>
      <c r="E131" s="301">
        <v>0.25</v>
      </c>
    </row>
    <row r="132" spans="1:6">
      <c r="A132" s="447" t="s">
        <v>25</v>
      </c>
      <c r="B132" s="301">
        <v>2</v>
      </c>
      <c r="C132" s="301">
        <v>22</v>
      </c>
      <c r="D132" s="301">
        <v>1.875</v>
      </c>
      <c r="E132" s="301">
        <v>0.25</v>
      </c>
    </row>
    <row r="133" spans="1:6">
      <c r="A133" s="447" t="s">
        <v>22</v>
      </c>
      <c r="B133" s="301">
        <v>1</v>
      </c>
      <c r="C133" s="301">
        <v>22</v>
      </c>
      <c r="D133" s="301">
        <v>0.875</v>
      </c>
      <c r="E133" s="301">
        <v>0.25</v>
      </c>
    </row>
    <row r="135" spans="1:6">
      <c r="A135" s="447" t="s">
        <v>17</v>
      </c>
      <c r="B135" s="301">
        <v>21</v>
      </c>
      <c r="C135" s="301">
        <v>22</v>
      </c>
      <c r="D135" s="301">
        <v>20.875</v>
      </c>
      <c r="E135" s="301">
        <v>0.25</v>
      </c>
      <c r="F135" s="447">
        <v>9.1</v>
      </c>
    </row>
    <row r="136" spans="1:6">
      <c r="A136" s="447" t="s">
        <v>68</v>
      </c>
      <c r="B136" s="301">
        <v>20</v>
      </c>
      <c r="C136" s="301">
        <v>22</v>
      </c>
      <c r="D136" s="301">
        <v>19.875</v>
      </c>
      <c r="E136" s="301">
        <v>0.25</v>
      </c>
    </row>
    <row r="137" spans="1:6">
      <c r="A137" s="447" t="s">
        <v>20</v>
      </c>
      <c r="B137" s="301">
        <v>19</v>
      </c>
      <c r="C137" s="301">
        <v>22</v>
      </c>
      <c r="D137" s="301">
        <v>18.875</v>
      </c>
      <c r="E137" s="301">
        <v>0.25</v>
      </c>
    </row>
    <row r="138" spans="1:6">
      <c r="A138" s="447" t="s">
        <v>14</v>
      </c>
      <c r="B138" s="301">
        <v>18</v>
      </c>
      <c r="C138" s="301">
        <v>22</v>
      </c>
      <c r="D138" s="301">
        <v>17.875</v>
      </c>
      <c r="E138" s="301">
        <v>0.25</v>
      </c>
    </row>
    <row r="139" spans="1:6">
      <c r="A139" s="447" t="s">
        <v>15</v>
      </c>
      <c r="B139" s="301">
        <v>17</v>
      </c>
      <c r="C139" s="301">
        <v>22</v>
      </c>
      <c r="D139" s="301">
        <v>16.875</v>
      </c>
      <c r="E139" s="301">
        <v>0.25</v>
      </c>
    </row>
    <row r="140" spans="1:6">
      <c r="A140" s="447" t="s">
        <v>23</v>
      </c>
      <c r="B140" s="301">
        <v>16</v>
      </c>
      <c r="C140" s="301">
        <v>22</v>
      </c>
      <c r="D140" s="301">
        <v>15.875</v>
      </c>
      <c r="E140" s="301">
        <v>0.25</v>
      </c>
    </row>
    <row r="141" spans="1:6">
      <c r="A141" s="447" t="s">
        <v>22</v>
      </c>
      <c r="B141" s="301">
        <v>15</v>
      </c>
      <c r="C141" s="301">
        <v>22</v>
      </c>
      <c r="D141" s="301">
        <v>14.875</v>
      </c>
      <c r="E141" s="301">
        <v>0.25</v>
      </c>
    </row>
    <row r="142" spans="1:6">
      <c r="A142" s="447" t="s">
        <v>18</v>
      </c>
      <c r="B142" s="301">
        <v>14</v>
      </c>
      <c r="C142" s="301">
        <v>22</v>
      </c>
      <c r="D142" s="301">
        <v>13.875</v>
      </c>
      <c r="E142" s="301">
        <v>0.25</v>
      </c>
    </row>
    <row r="143" spans="1:6">
      <c r="A143" s="447" t="s">
        <v>21</v>
      </c>
      <c r="B143" s="301">
        <v>13</v>
      </c>
      <c r="C143" s="301">
        <v>22</v>
      </c>
      <c r="D143" s="301">
        <v>12.875</v>
      </c>
      <c r="E143" s="301">
        <v>0.25</v>
      </c>
    </row>
    <row r="144" spans="1:6">
      <c r="A144" s="447" t="s">
        <v>25</v>
      </c>
      <c r="B144" s="301">
        <v>12</v>
      </c>
      <c r="C144" s="301">
        <v>22</v>
      </c>
      <c r="D144" s="301">
        <v>11.875</v>
      </c>
      <c r="E144" s="301">
        <v>0.25</v>
      </c>
    </row>
    <row r="145" spans="1:6">
      <c r="A145" s="447" t="s">
        <v>31</v>
      </c>
      <c r="B145" s="301">
        <v>11</v>
      </c>
      <c r="C145" s="301">
        <v>22</v>
      </c>
      <c r="D145" s="301">
        <v>10.875</v>
      </c>
      <c r="E145" s="301">
        <v>0.25</v>
      </c>
    </row>
    <row r="146" spans="1:6">
      <c r="A146" s="447" t="s">
        <v>24</v>
      </c>
      <c r="B146" s="301">
        <v>10</v>
      </c>
      <c r="C146" s="301">
        <v>22</v>
      </c>
      <c r="D146" s="301">
        <v>9.875</v>
      </c>
      <c r="E146" s="301">
        <v>0.25</v>
      </c>
    </row>
    <row r="147" spans="1:6">
      <c r="A147" s="447" t="s">
        <v>26</v>
      </c>
      <c r="B147" s="301">
        <v>9</v>
      </c>
      <c r="C147" s="301">
        <v>22</v>
      </c>
      <c r="D147" s="301">
        <v>8.875</v>
      </c>
      <c r="E147" s="301">
        <v>0.25</v>
      </c>
    </row>
    <row r="148" spans="1:6">
      <c r="A148" s="447" t="s">
        <v>27</v>
      </c>
      <c r="B148" s="301">
        <v>8</v>
      </c>
      <c r="C148" s="301">
        <v>22</v>
      </c>
      <c r="D148" s="301">
        <v>7.875</v>
      </c>
      <c r="E148" s="301">
        <v>0.25</v>
      </c>
    </row>
    <row r="149" spans="1:6">
      <c r="A149" s="447" t="s">
        <v>33</v>
      </c>
      <c r="B149" s="301">
        <v>7</v>
      </c>
      <c r="C149" s="301">
        <v>22</v>
      </c>
      <c r="D149" s="301">
        <v>6.875</v>
      </c>
      <c r="E149" s="301">
        <v>0.25</v>
      </c>
    </row>
    <row r="150" spans="1:6">
      <c r="A150" s="447" t="s">
        <v>32</v>
      </c>
      <c r="B150" s="301">
        <v>6</v>
      </c>
      <c r="C150" s="301">
        <v>22</v>
      </c>
      <c r="D150" s="301">
        <v>5.875</v>
      </c>
      <c r="E150" s="301">
        <v>0.25</v>
      </c>
    </row>
    <row r="151" spans="1:6">
      <c r="A151" s="447" t="s">
        <v>16</v>
      </c>
      <c r="B151" s="301">
        <v>5</v>
      </c>
      <c r="C151" s="301">
        <v>22</v>
      </c>
      <c r="D151" s="301">
        <v>4.875</v>
      </c>
      <c r="E151" s="301">
        <v>0.25</v>
      </c>
    </row>
    <row r="152" spans="1:6">
      <c r="A152" s="447" t="s">
        <v>29</v>
      </c>
      <c r="B152" s="301">
        <v>4</v>
      </c>
      <c r="C152" s="301">
        <v>22</v>
      </c>
      <c r="D152" s="301">
        <v>3.875</v>
      </c>
      <c r="E152" s="301">
        <v>0.25</v>
      </c>
    </row>
    <row r="153" spans="1:6">
      <c r="A153" s="447" t="s">
        <v>28</v>
      </c>
      <c r="B153" s="301">
        <v>3</v>
      </c>
      <c r="C153" s="301">
        <v>22</v>
      </c>
      <c r="D153" s="301">
        <v>2.875</v>
      </c>
      <c r="E153" s="301">
        <v>0.25</v>
      </c>
    </row>
    <row r="154" spans="1:6">
      <c r="A154" s="447" t="s">
        <v>30</v>
      </c>
      <c r="B154" s="301">
        <v>2</v>
      </c>
      <c r="C154" s="301">
        <v>22</v>
      </c>
      <c r="D154" s="301">
        <v>1.875</v>
      </c>
      <c r="E154" s="301">
        <v>0.25</v>
      </c>
    </row>
    <row r="155" spans="1:6">
      <c r="A155" s="447" t="s">
        <v>71</v>
      </c>
      <c r="B155" s="301">
        <v>1</v>
      </c>
      <c r="C155" s="301">
        <v>22</v>
      </c>
      <c r="D155" s="301">
        <v>0.875</v>
      </c>
      <c r="E155" s="301">
        <v>0.25</v>
      </c>
    </row>
    <row r="157" spans="1:6">
      <c r="A157" s="447" t="s">
        <v>19</v>
      </c>
      <c r="B157" s="301">
        <v>21</v>
      </c>
      <c r="C157" s="301">
        <v>22</v>
      </c>
      <c r="D157" s="301">
        <v>20.875</v>
      </c>
      <c r="E157" s="301">
        <v>0.25</v>
      </c>
      <c r="F157" s="447">
        <v>9.4</v>
      </c>
    </row>
    <row r="158" spans="1:6">
      <c r="A158" s="447" t="s">
        <v>17</v>
      </c>
      <c r="B158" s="301">
        <v>20</v>
      </c>
      <c r="C158" s="301">
        <v>22</v>
      </c>
      <c r="D158" s="301">
        <v>19.875</v>
      </c>
      <c r="E158" s="301">
        <v>0.25</v>
      </c>
    </row>
    <row r="159" spans="1:6">
      <c r="A159" s="447" t="s">
        <v>20</v>
      </c>
      <c r="B159" s="301">
        <v>19</v>
      </c>
      <c r="C159" s="301">
        <v>22</v>
      </c>
      <c r="D159" s="301">
        <v>18.875</v>
      </c>
      <c r="E159" s="301">
        <v>0.25</v>
      </c>
    </row>
    <row r="160" spans="1:6">
      <c r="A160" s="447" t="s">
        <v>15</v>
      </c>
      <c r="B160" s="301">
        <v>18</v>
      </c>
      <c r="C160" s="301">
        <v>22</v>
      </c>
      <c r="D160" s="301">
        <v>17.875</v>
      </c>
      <c r="E160" s="301">
        <v>0.25</v>
      </c>
    </row>
    <row r="161" spans="1:5">
      <c r="A161" s="447" t="s">
        <v>14</v>
      </c>
      <c r="B161" s="301">
        <v>17</v>
      </c>
      <c r="C161" s="301">
        <v>22</v>
      </c>
      <c r="D161" s="301">
        <v>16.875</v>
      </c>
      <c r="E161" s="301">
        <v>0.25</v>
      </c>
    </row>
    <row r="162" spans="1:5">
      <c r="A162" s="447" t="s">
        <v>28</v>
      </c>
      <c r="B162" s="301">
        <v>16</v>
      </c>
      <c r="C162" s="301">
        <v>22</v>
      </c>
      <c r="D162" s="301">
        <v>15.875</v>
      </c>
      <c r="E162" s="301">
        <v>0.25</v>
      </c>
    </row>
    <row r="163" spans="1:5">
      <c r="A163" s="447" t="s">
        <v>26</v>
      </c>
      <c r="B163" s="301">
        <v>15</v>
      </c>
      <c r="C163" s="301">
        <v>22</v>
      </c>
      <c r="D163" s="301">
        <v>14.875</v>
      </c>
      <c r="E163" s="301">
        <v>0.25</v>
      </c>
    </row>
    <row r="164" spans="1:5">
      <c r="A164" s="447" t="s">
        <v>16</v>
      </c>
      <c r="B164" s="301">
        <v>14</v>
      </c>
      <c r="C164" s="301">
        <v>22</v>
      </c>
      <c r="D164" s="301">
        <v>13.875</v>
      </c>
      <c r="E164" s="301">
        <v>0.25</v>
      </c>
    </row>
    <row r="165" spans="1:5">
      <c r="A165" s="447" t="s">
        <v>22</v>
      </c>
      <c r="B165" s="301">
        <v>13</v>
      </c>
      <c r="C165" s="301">
        <v>22</v>
      </c>
      <c r="D165" s="301">
        <v>12.875</v>
      </c>
      <c r="E165" s="301">
        <v>0.25</v>
      </c>
    </row>
    <row r="166" spans="1:5">
      <c r="A166" s="447" t="s">
        <v>21</v>
      </c>
      <c r="B166" s="301">
        <v>12</v>
      </c>
      <c r="C166" s="301">
        <v>22</v>
      </c>
      <c r="D166" s="301">
        <v>11.875</v>
      </c>
      <c r="E166" s="301">
        <v>0.25</v>
      </c>
    </row>
    <row r="167" spans="1:5">
      <c r="A167" s="447" t="s">
        <v>25</v>
      </c>
      <c r="B167" s="301">
        <v>11</v>
      </c>
      <c r="C167" s="301">
        <v>22</v>
      </c>
      <c r="D167" s="301">
        <v>10.875</v>
      </c>
      <c r="E167" s="301">
        <v>0.25</v>
      </c>
    </row>
    <row r="168" spans="1:5">
      <c r="A168" s="447" t="s">
        <v>24</v>
      </c>
      <c r="B168" s="301">
        <v>10</v>
      </c>
      <c r="C168" s="301">
        <v>22</v>
      </c>
      <c r="D168" s="301">
        <v>9.875</v>
      </c>
      <c r="E168" s="301">
        <v>0.25</v>
      </c>
    </row>
    <row r="169" spans="1:5">
      <c r="A169" s="447" t="s">
        <v>27</v>
      </c>
      <c r="B169" s="301">
        <v>9</v>
      </c>
      <c r="C169" s="301">
        <v>22</v>
      </c>
      <c r="D169" s="301">
        <v>8.875</v>
      </c>
      <c r="E169" s="301">
        <v>0.25</v>
      </c>
    </row>
    <row r="170" spans="1:5">
      <c r="A170" s="447" t="s">
        <v>31</v>
      </c>
      <c r="B170" s="301">
        <v>8</v>
      </c>
      <c r="C170" s="301">
        <v>22</v>
      </c>
      <c r="D170" s="301">
        <v>7.875</v>
      </c>
      <c r="E170" s="301">
        <v>0.25</v>
      </c>
    </row>
    <row r="171" spans="1:5">
      <c r="A171" s="447" t="s">
        <v>30</v>
      </c>
      <c r="B171" s="301">
        <v>7</v>
      </c>
      <c r="C171" s="301">
        <v>22</v>
      </c>
      <c r="D171" s="301">
        <v>6.875</v>
      </c>
      <c r="E171" s="301">
        <v>0.25</v>
      </c>
    </row>
    <row r="172" spans="1:5">
      <c r="A172" s="447" t="s">
        <v>32</v>
      </c>
      <c r="B172" s="301">
        <v>6</v>
      </c>
      <c r="C172" s="301">
        <v>22</v>
      </c>
      <c r="D172" s="301">
        <v>5.875</v>
      </c>
      <c r="E172" s="301">
        <v>0.25</v>
      </c>
    </row>
    <row r="173" spans="1:5">
      <c r="A173" s="447" t="s">
        <v>23</v>
      </c>
      <c r="B173" s="301">
        <v>5</v>
      </c>
      <c r="C173" s="301">
        <v>22</v>
      </c>
      <c r="D173" s="301">
        <v>4.875</v>
      </c>
      <c r="E173" s="301">
        <v>0.25</v>
      </c>
    </row>
    <row r="174" spans="1:5">
      <c r="A174" s="447" t="s">
        <v>8</v>
      </c>
      <c r="B174" s="301">
        <v>4</v>
      </c>
      <c r="C174" s="301">
        <v>22</v>
      </c>
      <c r="D174" s="301">
        <v>3.875</v>
      </c>
      <c r="E174" s="301">
        <v>0.25</v>
      </c>
    </row>
    <row r="175" spans="1:5">
      <c r="A175" s="447" t="s">
        <v>18</v>
      </c>
      <c r="B175" s="301">
        <v>3</v>
      </c>
      <c r="C175" s="301">
        <v>22</v>
      </c>
      <c r="D175" s="301">
        <v>2.875</v>
      </c>
      <c r="E175" s="301">
        <v>0.25</v>
      </c>
    </row>
    <row r="176" spans="1:5">
      <c r="A176" s="447" t="s">
        <v>33</v>
      </c>
      <c r="B176" s="301">
        <v>2</v>
      </c>
      <c r="C176" s="301">
        <v>22</v>
      </c>
      <c r="D176" s="301">
        <v>1.875</v>
      </c>
      <c r="E176" s="301">
        <v>0.25</v>
      </c>
    </row>
    <row r="177" spans="1:6">
      <c r="A177" s="447" t="s">
        <v>29</v>
      </c>
      <c r="B177" s="301">
        <v>1</v>
      </c>
      <c r="C177" s="301">
        <v>22</v>
      </c>
      <c r="D177" s="301">
        <v>0.875</v>
      </c>
      <c r="E177" s="301">
        <v>0.25</v>
      </c>
    </row>
    <row r="179" spans="1:6">
      <c r="A179" s="447" t="s">
        <v>15</v>
      </c>
      <c r="B179" s="301">
        <v>21</v>
      </c>
      <c r="C179" s="301">
        <v>22</v>
      </c>
      <c r="D179" s="301">
        <v>20.875</v>
      </c>
      <c r="E179" s="301">
        <v>0.25</v>
      </c>
      <c r="F179" s="447">
        <v>9.5</v>
      </c>
    </row>
    <row r="180" spans="1:6">
      <c r="A180" s="447" t="s">
        <v>14</v>
      </c>
      <c r="B180" s="301">
        <v>20</v>
      </c>
      <c r="C180" s="301">
        <v>22</v>
      </c>
      <c r="D180" s="301">
        <v>19.875</v>
      </c>
      <c r="E180" s="301">
        <v>0.25</v>
      </c>
    </row>
    <row r="181" spans="1:6">
      <c r="A181" s="447" t="s">
        <v>16</v>
      </c>
      <c r="B181" s="301">
        <v>19</v>
      </c>
      <c r="C181" s="301">
        <v>22</v>
      </c>
      <c r="D181" s="301">
        <v>18.875</v>
      </c>
      <c r="E181" s="301">
        <v>0.25</v>
      </c>
    </row>
    <row r="182" spans="1:6">
      <c r="A182" s="447" t="s">
        <v>32</v>
      </c>
      <c r="B182" s="301">
        <v>18</v>
      </c>
      <c r="C182" s="301">
        <v>22</v>
      </c>
      <c r="D182" s="301">
        <v>17.875</v>
      </c>
      <c r="E182" s="301">
        <v>0.25</v>
      </c>
    </row>
    <row r="183" spans="1:6">
      <c r="A183" s="447" t="s">
        <v>22</v>
      </c>
      <c r="B183" s="301">
        <v>17</v>
      </c>
      <c r="C183" s="301">
        <v>22</v>
      </c>
      <c r="D183" s="301">
        <v>16.875</v>
      </c>
      <c r="E183" s="301">
        <v>0.25</v>
      </c>
    </row>
    <row r="184" spans="1:6">
      <c r="A184" s="447" t="s">
        <v>28</v>
      </c>
      <c r="B184" s="301">
        <v>16</v>
      </c>
      <c r="C184" s="301">
        <v>22</v>
      </c>
      <c r="D184" s="301">
        <v>15.875</v>
      </c>
      <c r="E184" s="301">
        <v>0.25</v>
      </c>
    </row>
    <row r="185" spans="1:6">
      <c r="A185" s="447" t="s">
        <v>21</v>
      </c>
      <c r="B185" s="301">
        <v>15</v>
      </c>
      <c r="C185" s="301">
        <v>22</v>
      </c>
      <c r="D185" s="301">
        <v>14.875</v>
      </c>
      <c r="E185" s="301">
        <v>0.25</v>
      </c>
    </row>
    <row r="186" spans="1:6">
      <c r="A186" s="447" t="s">
        <v>31</v>
      </c>
      <c r="B186" s="301">
        <v>14</v>
      </c>
      <c r="C186" s="301">
        <v>22</v>
      </c>
      <c r="D186" s="301">
        <v>13.875</v>
      </c>
      <c r="E186" s="301">
        <v>0.25</v>
      </c>
    </row>
    <row r="187" spans="1:6">
      <c r="A187" s="447" t="s">
        <v>23</v>
      </c>
      <c r="B187" s="301">
        <v>13</v>
      </c>
      <c r="C187" s="301">
        <v>22</v>
      </c>
      <c r="D187" s="301">
        <v>12.875</v>
      </c>
      <c r="E187" s="301">
        <v>0.25</v>
      </c>
    </row>
    <row r="188" spans="1:6">
      <c r="A188" s="447" t="s">
        <v>8</v>
      </c>
      <c r="B188" s="301">
        <v>12</v>
      </c>
      <c r="C188" s="301">
        <v>22</v>
      </c>
      <c r="D188" s="301">
        <v>11.875</v>
      </c>
      <c r="E188" s="301">
        <v>0.25</v>
      </c>
    </row>
    <row r="189" spans="1:6">
      <c r="A189" s="447" t="s">
        <v>29</v>
      </c>
      <c r="B189" s="301">
        <v>11</v>
      </c>
      <c r="C189" s="301">
        <v>22</v>
      </c>
      <c r="D189" s="301">
        <v>10.875</v>
      </c>
      <c r="E189" s="301">
        <v>0.25</v>
      </c>
    </row>
    <row r="190" spans="1:6">
      <c r="A190" s="447" t="s">
        <v>20</v>
      </c>
      <c r="B190" s="301">
        <v>10</v>
      </c>
      <c r="C190" s="301">
        <v>22</v>
      </c>
      <c r="D190" s="301">
        <v>9.875</v>
      </c>
      <c r="E190" s="301">
        <v>0.25</v>
      </c>
    </row>
    <row r="191" spans="1:6">
      <c r="A191" s="447" t="s">
        <v>17</v>
      </c>
      <c r="B191" s="301">
        <v>9</v>
      </c>
      <c r="C191" s="301">
        <v>22</v>
      </c>
      <c r="D191" s="301">
        <v>8.875</v>
      </c>
      <c r="E191" s="301">
        <v>0.25</v>
      </c>
    </row>
    <row r="192" spans="1:6">
      <c r="A192" s="447" t="s">
        <v>25</v>
      </c>
      <c r="B192" s="301">
        <v>8</v>
      </c>
      <c r="C192" s="301">
        <v>22</v>
      </c>
      <c r="D192" s="301">
        <v>7.875</v>
      </c>
      <c r="E192" s="301">
        <v>0.25</v>
      </c>
    </row>
    <row r="193" spans="1:6">
      <c r="A193" s="447" t="s">
        <v>33</v>
      </c>
      <c r="B193" s="301">
        <v>7</v>
      </c>
      <c r="C193" s="301">
        <v>22</v>
      </c>
      <c r="D193" s="301">
        <v>6.875</v>
      </c>
      <c r="E193" s="301">
        <v>0.25</v>
      </c>
    </row>
    <row r="194" spans="1:6">
      <c r="A194" s="447" t="s">
        <v>30</v>
      </c>
      <c r="B194" s="301">
        <v>6</v>
      </c>
      <c r="C194" s="301">
        <v>22</v>
      </c>
      <c r="D194" s="301">
        <v>5.875</v>
      </c>
      <c r="E194" s="301">
        <v>0.25</v>
      </c>
    </row>
    <row r="195" spans="1:6">
      <c r="A195" s="447" t="s">
        <v>26</v>
      </c>
      <c r="B195" s="301">
        <v>5</v>
      </c>
      <c r="C195" s="301">
        <v>22</v>
      </c>
      <c r="D195" s="301">
        <v>4.875</v>
      </c>
      <c r="E195" s="301">
        <v>0.25</v>
      </c>
    </row>
    <row r="196" spans="1:6">
      <c r="A196" s="447" t="s">
        <v>19</v>
      </c>
      <c r="B196" s="301">
        <v>4</v>
      </c>
      <c r="C196" s="301">
        <v>22</v>
      </c>
      <c r="D196" s="301">
        <v>3.875</v>
      </c>
      <c r="E196" s="301">
        <v>0.25</v>
      </c>
    </row>
    <row r="197" spans="1:6">
      <c r="A197" s="447" t="s">
        <v>24</v>
      </c>
      <c r="B197" s="301">
        <v>3</v>
      </c>
      <c r="C197" s="301">
        <v>22</v>
      </c>
      <c r="D197" s="301">
        <v>2.875</v>
      </c>
      <c r="E197" s="301">
        <v>0.25</v>
      </c>
    </row>
    <row r="198" spans="1:6">
      <c r="A198" s="447" t="s">
        <v>27</v>
      </c>
      <c r="B198" s="301">
        <v>2</v>
      </c>
      <c r="C198" s="301">
        <v>22</v>
      </c>
      <c r="D198" s="301">
        <v>1.875</v>
      </c>
      <c r="E198" s="301">
        <v>0.25</v>
      </c>
    </row>
    <row r="199" spans="1:6">
      <c r="A199" s="447" t="s">
        <v>18</v>
      </c>
      <c r="B199" s="301">
        <v>1</v>
      </c>
      <c r="C199" s="301">
        <v>22</v>
      </c>
      <c r="D199" s="301">
        <v>0.875</v>
      </c>
      <c r="E199" s="301">
        <v>0.25</v>
      </c>
    </row>
    <row r="201" spans="1:6">
      <c r="A201" s="447" t="s">
        <v>19</v>
      </c>
      <c r="B201" s="301">
        <v>19</v>
      </c>
      <c r="C201" s="301">
        <v>22</v>
      </c>
      <c r="D201" s="301">
        <v>18.875</v>
      </c>
      <c r="E201" s="301">
        <v>0.25</v>
      </c>
      <c r="F201" s="447">
        <v>9.6999999999999993</v>
      </c>
    </row>
    <row r="202" spans="1:6" s="301" customFormat="1">
      <c r="A202" s="447" t="s">
        <v>17</v>
      </c>
      <c r="B202" s="301">
        <v>18</v>
      </c>
      <c r="C202" s="301">
        <v>22</v>
      </c>
      <c r="D202" s="301">
        <v>17.875</v>
      </c>
      <c r="E202" s="301">
        <v>0.25</v>
      </c>
      <c r="F202" s="447"/>
    </row>
    <row r="203" spans="1:6" s="301" customFormat="1">
      <c r="A203" s="447" t="s">
        <v>20</v>
      </c>
      <c r="B203" s="301">
        <v>17</v>
      </c>
      <c r="C203" s="301">
        <v>22</v>
      </c>
      <c r="D203" s="301">
        <v>16.875</v>
      </c>
      <c r="E203" s="301">
        <v>0.25</v>
      </c>
      <c r="F203" s="447"/>
    </row>
    <row r="204" spans="1:6" s="301" customFormat="1">
      <c r="A204" s="447" t="s">
        <v>22</v>
      </c>
      <c r="B204" s="301">
        <v>16</v>
      </c>
      <c r="C204" s="301">
        <v>22</v>
      </c>
      <c r="D204" s="301">
        <v>15.875</v>
      </c>
      <c r="E204" s="301">
        <v>0.25</v>
      </c>
      <c r="F204" s="447"/>
    </row>
    <row r="205" spans="1:6">
      <c r="A205" s="447" t="s">
        <v>16</v>
      </c>
      <c r="B205" s="301">
        <v>15</v>
      </c>
      <c r="C205" s="301">
        <v>22</v>
      </c>
      <c r="D205" s="301">
        <v>14.875</v>
      </c>
      <c r="E205" s="301">
        <v>0.25</v>
      </c>
    </row>
    <row r="206" spans="1:6">
      <c r="A206" s="447" t="s">
        <v>28</v>
      </c>
      <c r="B206" s="301">
        <v>14</v>
      </c>
      <c r="C206" s="301">
        <v>22</v>
      </c>
      <c r="D206" s="301">
        <v>13.875</v>
      </c>
      <c r="E206" s="301">
        <v>0.25</v>
      </c>
    </row>
    <row r="207" spans="1:6">
      <c r="A207" s="447" t="s">
        <v>26</v>
      </c>
      <c r="B207" s="301">
        <v>13</v>
      </c>
      <c r="C207" s="301">
        <v>22</v>
      </c>
      <c r="D207" s="301">
        <v>12.875</v>
      </c>
      <c r="E207" s="301">
        <v>0.25</v>
      </c>
    </row>
    <row r="208" spans="1:6">
      <c r="A208" s="447" t="s">
        <v>25</v>
      </c>
      <c r="B208" s="301">
        <v>12</v>
      </c>
      <c r="C208" s="301">
        <v>22</v>
      </c>
      <c r="D208" s="301">
        <v>11.875</v>
      </c>
      <c r="E208" s="301">
        <v>0.25</v>
      </c>
    </row>
    <row r="209" spans="1:6">
      <c r="A209" s="447" t="s">
        <v>24</v>
      </c>
      <c r="B209" s="301">
        <v>11</v>
      </c>
      <c r="C209" s="301">
        <v>22</v>
      </c>
      <c r="D209" s="301">
        <v>10.875</v>
      </c>
      <c r="E209" s="301">
        <v>0.25</v>
      </c>
    </row>
    <row r="210" spans="1:6">
      <c r="A210" s="447" t="s">
        <v>21</v>
      </c>
      <c r="B210" s="301">
        <v>10</v>
      </c>
      <c r="C210" s="301">
        <v>22</v>
      </c>
      <c r="D210" s="301">
        <v>9.875</v>
      </c>
      <c r="E210" s="301">
        <v>0.25</v>
      </c>
    </row>
    <row r="211" spans="1:6">
      <c r="A211" s="447" t="s">
        <v>31</v>
      </c>
      <c r="B211" s="301">
        <v>9</v>
      </c>
      <c r="C211" s="301">
        <v>22</v>
      </c>
      <c r="D211" s="301">
        <v>8.875</v>
      </c>
      <c r="E211" s="301">
        <v>0.25</v>
      </c>
    </row>
    <row r="212" spans="1:6">
      <c r="A212" s="447" t="s">
        <v>27</v>
      </c>
      <c r="B212" s="301">
        <v>8</v>
      </c>
      <c r="C212" s="301">
        <v>22</v>
      </c>
      <c r="D212" s="301">
        <v>7.875</v>
      </c>
      <c r="E212" s="301">
        <v>0.25</v>
      </c>
    </row>
    <row r="213" spans="1:6">
      <c r="A213" s="447" t="s">
        <v>23</v>
      </c>
      <c r="B213" s="301">
        <v>7</v>
      </c>
      <c r="C213" s="301">
        <v>22</v>
      </c>
      <c r="D213" s="301">
        <v>6.875</v>
      </c>
      <c r="E213" s="301">
        <v>0.25</v>
      </c>
    </row>
    <row r="214" spans="1:6">
      <c r="A214" s="447" t="s">
        <v>8</v>
      </c>
      <c r="B214" s="301">
        <v>6</v>
      </c>
      <c r="C214" s="301">
        <v>22</v>
      </c>
      <c r="D214" s="301">
        <v>5.875</v>
      </c>
      <c r="E214" s="301">
        <v>0.25</v>
      </c>
    </row>
    <row r="215" spans="1:6">
      <c r="A215" s="447" t="s">
        <v>18</v>
      </c>
      <c r="B215" s="301">
        <v>5</v>
      </c>
      <c r="C215" s="301">
        <v>22</v>
      </c>
      <c r="D215" s="301">
        <v>4.875</v>
      </c>
      <c r="E215" s="301">
        <v>0.25</v>
      </c>
    </row>
    <row r="216" spans="1:6">
      <c r="A216" s="447" t="s">
        <v>30</v>
      </c>
      <c r="B216" s="301">
        <v>4</v>
      </c>
      <c r="C216" s="301">
        <v>22</v>
      </c>
      <c r="D216" s="301">
        <v>3.875</v>
      </c>
      <c r="E216" s="301">
        <v>0.25</v>
      </c>
    </row>
    <row r="217" spans="1:6">
      <c r="A217" s="447" t="s">
        <v>33</v>
      </c>
      <c r="B217" s="301">
        <v>3</v>
      </c>
      <c r="C217" s="301">
        <v>22</v>
      </c>
      <c r="D217" s="301">
        <v>2.875</v>
      </c>
      <c r="E217" s="301">
        <v>0.25</v>
      </c>
    </row>
    <row r="218" spans="1:6">
      <c r="A218" s="447" t="s">
        <v>32</v>
      </c>
      <c r="B218" s="301">
        <v>2</v>
      </c>
      <c r="C218" s="301">
        <v>22</v>
      </c>
      <c r="D218" s="301">
        <v>1.875</v>
      </c>
      <c r="E218" s="301">
        <v>0.25</v>
      </c>
    </row>
    <row r="219" spans="1:6">
      <c r="A219" s="447" t="s">
        <v>29</v>
      </c>
      <c r="B219" s="301">
        <v>1</v>
      </c>
      <c r="C219" s="301">
        <v>22</v>
      </c>
      <c r="D219" s="301">
        <v>0.875</v>
      </c>
      <c r="E219" s="301">
        <v>0.25</v>
      </c>
    </row>
    <row r="221" spans="1:6" ht="26">
      <c r="A221" s="43" t="s">
        <v>19</v>
      </c>
      <c r="B221" s="301">
        <v>21</v>
      </c>
      <c r="C221" s="301">
        <v>22</v>
      </c>
      <c r="D221" s="301">
        <v>20.875</v>
      </c>
      <c r="E221" s="301">
        <v>0.25</v>
      </c>
      <c r="F221" s="46">
        <v>10.4</v>
      </c>
    </row>
    <row r="222" spans="1:6">
      <c r="A222" s="43" t="s">
        <v>26</v>
      </c>
      <c r="B222" s="301">
        <v>20</v>
      </c>
      <c r="C222" s="301">
        <v>22</v>
      </c>
      <c r="D222" s="301">
        <v>19.875</v>
      </c>
      <c r="E222" s="301">
        <v>0.25</v>
      </c>
      <c r="F222" s="46"/>
    </row>
    <row r="223" spans="1:6" s="302" customFormat="1">
      <c r="A223" s="43" t="s">
        <v>28</v>
      </c>
      <c r="B223" s="301">
        <v>19</v>
      </c>
      <c r="C223" s="301">
        <v>22</v>
      </c>
      <c r="D223" s="301">
        <v>18.875</v>
      </c>
      <c r="E223" s="301">
        <v>0.25</v>
      </c>
      <c r="F223" s="46"/>
    </row>
    <row r="224" spans="1:6">
      <c r="A224" s="43" t="s">
        <v>27</v>
      </c>
      <c r="B224" s="301">
        <v>18</v>
      </c>
      <c r="C224" s="301">
        <v>22</v>
      </c>
      <c r="D224" s="301">
        <v>17.875</v>
      </c>
      <c r="E224" s="301">
        <v>0.25</v>
      </c>
      <c r="F224" s="46"/>
    </row>
    <row r="225" spans="1:6" ht="26">
      <c r="A225" s="43" t="s">
        <v>21</v>
      </c>
      <c r="B225" s="301">
        <v>17</v>
      </c>
      <c r="C225" s="301">
        <v>22</v>
      </c>
      <c r="D225" s="301">
        <v>16.875</v>
      </c>
      <c r="E225" s="301">
        <v>0.25</v>
      </c>
      <c r="F225" s="46"/>
    </row>
    <row r="226" spans="1:6">
      <c r="A226" s="43" t="s">
        <v>32</v>
      </c>
      <c r="B226" s="301">
        <v>16</v>
      </c>
      <c r="C226" s="301">
        <v>22</v>
      </c>
      <c r="D226" s="301">
        <v>15.875</v>
      </c>
      <c r="E226" s="301">
        <v>0.25</v>
      </c>
      <c r="F226" s="46"/>
    </row>
    <row r="227" spans="1:6" ht="26">
      <c r="A227" s="43" t="s">
        <v>24</v>
      </c>
      <c r="B227" s="301">
        <v>15</v>
      </c>
      <c r="C227" s="301">
        <v>22</v>
      </c>
      <c r="D227" s="301">
        <v>14.875</v>
      </c>
      <c r="E227" s="301">
        <v>0.25</v>
      </c>
      <c r="F227" s="46"/>
    </row>
    <row r="228" spans="1:6">
      <c r="A228" s="201" t="s">
        <v>20</v>
      </c>
      <c r="B228" s="301">
        <v>14</v>
      </c>
      <c r="C228" s="301">
        <v>22</v>
      </c>
      <c r="D228" s="301">
        <v>13.875</v>
      </c>
      <c r="E228" s="301">
        <v>0.25</v>
      </c>
      <c r="F228" s="202"/>
    </row>
    <row r="229" spans="1:6">
      <c r="A229" s="43" t="s">
        <v>31</v>
      </c>
      <c r="B229" s="301">
        <v>13</v>
      </c>
      <c r="C229" s="301">
        <v>22</v>
      </c>
      <c r="D229" s="301">
        <v>12.875</v>
      </c>
      <c r="E229" s="301">
        <v>0.25</v>
      </c>
      <c r="F229" s="46"/>
    </row>
    <row r="230" spans="1:6" ht="26">
      <c r="A230" s="43" t="s">
        <v>89</v>
      </c>
      <c r="B230" s="301">
        <v>12</v>
      </c>
      <c r="C230" s="301">
        <v>22</v>
      </c>
      <c r="D230" s="301">
        <v>11.875</v>
      </c>
      <c r="E230" s="301">
        <v>0.25</v>
      </c>
      <c r="F230" s="46"/>
    </row>
    <row r="231" spans="1:6">
      <c r="A231" s="43" t="s">
        <v>17</v>
      </c>
      <c r="B231" s="301">
        <v>11</v>
      </c>
      <c r="C231" s="301">
        <v>22</v>
      </c>
      <c r="D231" s="301">
        <v>10.875</v>
      </c>
      <c r="E231" s="301">
        <v>0.25</v>
      </c>
      <c r="F231" s="46"/>
    </row>
    <row r="232" spans="1:6">
      <c r="A232" s="43" t="s">
        <v>18</v>
      </c>
      <c r="B232" s="301">
        <v>10</v>
      </c>
      <c r="C232" s="301">
        <v>22</v>
      </c>
      <c r="D232" s="301">
        <v>9.875</v>
      </c>
      <c r="E232" s="301">
        <v>0.25</v>
      </c>
      <c r="F232" s="46"/>
    </row>
    <row r="233" spans="1:6">
      <c r="A233" s="43" t="s">
        <v>90</v>
      </c>
      <c r="B233" s="301">
        <v>9</v>
      </c>
      <c r="C233" s="301">
        <v>22</v>
      </c>
      <c r="D233" s="301">
        <v>8.875</v>
      </c>
      <c r="E233" s="301">
        <v>0.25</v>
      </c>
      <c r="F233" s="46"/>
    </row>
    <row r="234" spans="1:6">
      <c r="A234" s="43" t="s">
        <v>30</v>
      </c>
      <c r="B234" s="301">
        <v>8</v>
      </c>
      <c r="C234" s="301">
        <v>22</v>
      </c>
      <c r="D234" s="301">
        <v>7.875</v>
      </c>
      <c r="E234" s="301">
        <v>0.25</v>
      </c>
      <c r="F234" s="46"/>
    </row>
    <row r="235" spans="1:6">
      <c r="A235" s="43" t="s">
        <v>88</v>
      </c>
      <c r="B235" s="301">
        <v>7</v>
      </c>
      <c r="C235" s="301">
        <v>22</v>
      </c>
      <c r="D235" s="301">
        <v>6.875</v>
      </c>
      <c r="E235" s="301">
        <v>0.25</v>
      </c>
      <c r="F235" s="46"/>
    </row>
    <row r="236" spans="1:6">
      <c r="A236" s="43" t="s">
        <v>15</v>
      </c>
      <c r="B236" s="301">
        <v>6</v>
      </c>
      <c r="C236" s="301">
        <v>22</v>
      </c>
      <c r="D236" s="301">
        <v>5.875</v>
      </c>
      <c r="E236" s="301">
        <v>0.25</v>
      </c>
      <c r="F236" s="46"/>
    </row>
    <row r="237" spans="1:6">
      <c r="A237" s="43" t="s">
        <v>91</v>
      </c>
      <c r="B237" s="203">
        <v>5</v>
      </c>
      <c r="C237" s="301">
        <v>22</v>
      </c>
      <c r="D237" s="301">
        <v>4.875</v>
      </c>
      <c r="E237" s="301">
        <v>0.25</v>
      </c>
      <c r="F237" s="48"/>
    </row>
    <row r="238" spans="1:6">
      <c r="A238" s="43" t="s">
        <v>8</v>
      </c>
      <c r="B238" s="301">
        <v>4</v>
      </c>
      <c r="C238" s="301">
        <v>22</v>
      </c>
      <c r="D238" s="301">
        <v>3.875</v>
      </c>
      <c r="E238" s="301">
        <v>0.25</v>
      </c>
      <c r="F238" s="46"/>
    </row>
    <row r="239" spans="1:6" ht="26">
      <c r="A239" s="43" t="s">
        <v>92</v>
      </c>
      <c r="B239" s="301">
        <v>3</v>
      </c>
      <c r="C239" s="301">
        <v>22</v>
      </c>
      <c r="D239" s="301">
        <v>2.875</v>
      </c>
      <c r="E239" s="301">
        <v>0.25</v>
      </c>
      <c r="F239" s="46"/>
    </row>
    <row r="240" spans="1:6">
      <c r="A240" s="43" t="s">
        <v>25</v>
      </c>
      <c r="B240" s="301">
        <v>2</v>
      </c>
      <c r="C240" s="301">
        <v>22</v>
      </c>
      <c r="D240" s="301">
        <v>1.875</v>
      </c>
      <c r="E240" s="301">
        <v>0.25</v>
      </c>
      <c r="F240" s="46"/>
    </row>
    <row r="241" spans="1:6">
      <c r="A241" s="43" t="s">
        <v>47</v>
      </c>
      <c r="B241" s="301">
        <v>1</v>
      </c>
      <c r="C241" s="301">
        <v>22</v>
      </c>
      <c r="D241" s="301">
        <v>0.875</v>
      </c>
      <c r="E241" s="301">
        <v>0.25</v>
      </c>
      <c r="F241" s="46"/>
    </row>
    <row r="244" spans="1:6">
      <c r="A244" s="156" t="s">
        <v>185</v>
      </c>
      <c r="B244" s="302"/>
      <c r="C244" s="302"/>
      <c r="D244" s="302"/>
      <c r="E244" s="302"/>
      <c r="F244" s="302"/>
    </row>
    <row r="245" spans="1:6">
      <c r="A245" s="301"/>
      <c r="F245" s="301"/>
    </row>
    <row r="246" spans="1:6" ht="29">
      <c r="A246" s="301"/>
      <c r="B246" s="107" t="s">
        <v>180</v>
      </c>
      <c r="C246" s="107" t="s">
        <v>181</v>
      </c>
      <c r="D246" s="107" t="s">
        <v>182</v>
      </c>
      <c r="E246" s="107" t="s">
        <v>183</v>
      </c>
      <c r="F246" s="467" t="s">
        <v>184</v>
      </c>
    </row>
    <row r="247" spans="1:6">
      <c r="A247" s="447" t="s">
        <v>19</v>
      </c>
      <c r="B247" s="182">
        <v>21</v>
      </c>
      <c r="C247" s="301">
        <v>22</v>
      </c>
      <c r="D247" s="301">
        <f t="shared" ref="D247:D267" si="1">B247-E247/2</f>
        <v>20.875</v>
      </c>
      <c r="E247" s="301">
        <v>0.25</v>
      </c>
      <c r="F247" s="447">
        <v>1.1299999999999999</v>
      </c>
    </row>
    <row r="248" spans="1:6">
      <c r="A248" s="447" t="s">
        <v>17</v>
      </c>
      <c r="B248" s="182">
        <v>20</v>
      </c>
      <c r="C248" s="301">
        <v>22</v>
      </c>
      <c r="D248" s="301">
        <f t="shared" si="1"/>
        <v>19.875</v>
      </c>
      <c r="E248" s="301">
        <v>0.25</v>
      </c>
    </row>
    <row r="249" spans="1:6">
      <c r="A249" s="447" t="s">
        <v>15</v>
      </c>
      <c r="B249" s="182">
        <v>19</v>
      </c>
      <c r="C249" s="301">
        <v>22</v>
      </c>
      <c r="D249" s="301">
        <f t="shared" si="1"/>
        <v>18.875</v>
      </c>
      <c r="E249" s="301">
        <v>0.25</v>
      </c>
    </row>
    <row r="250" spans="1:6">
      <c r="A250" s="447" t="s">
        <v>14</v>
      </c>
      <c r="B250" s="182">
        <v>18</v>
      </c>
      <c r="C250" s="301">
        <v>22</v>
      </c>
      <c r="D250" s="301">
        <f t="shared" si="1"/>
        <v>17.875</v>
      </c>
      <c r="E250" s="301">
        <v>0.25</v>
      </c>
    </row>
    <row r="251" spans="1:6">
      <c r="A251" s="447" t="s">
        <v>20</v>
      </c>
      <c r="B251" s="182">
        <v>17</v>
      </c>
      <c r="C251" s="301">
        <v>22</v>
      </c>
      <c r="D251" s="301">
        <f t="shared" si="1"/>
        <v>16.875</v>
      </c>
      <c r="E251" s="301">
        <v>0.25</v>
      </c>
    </row>
    <row r="252" spans="1:6">
      <c r="A252" s="447" t="s">
        <v>28</v>
      </c>
      <c r="B252" s="182">
        <v>16</v>
      </c>
      <c r="C252" s="301">
        <v>22</v>
      </c>
      <c r="D252" s="301">
        <f t="shared" si="1"/>
        <v>15.875</v>
      </c>
      <c r="E252" s="301">
        <v>0.25</v>
      </c>
    </row>
    <row r="253" spans="1:6">
      <c r="A253" s="447" t="s">
        <v>26</v>
      </c>
      <c r="B253" s="182">
        <v>15</v>
      </c>
      <c r="C253" s="301">
        <v>22</v>
      </c>
      <c r="D253" s="301">
        <f t="shared" si="1"/>
        <v>14.875</v>
      </c>
      <c r="E253" s="301">
        <v>0.25</v>
      </c>
    </row>
    <row r="254" spans="1:6">
      <c r="A254" s="447" t="s">
        <v>27</v>
      </c>
      <c r="B254" s="182">
        <v>14</v>
      </c>
      <c r="C254" s="301">
        <v>22</v>
      </c>
      <c r="D254" s="301">
        <f t="shared" si="1"/>
        <v>13.875</v>
      </c>
      <c r="E254" s="301">
        <v>0.25</v>
      </c>
    </row>
    <row r="255" spans="1:6">
      <c r="A255" s="447" t="s">
        <v>24</v>
      </c>
      <c r="B255" s="182">
        <v>13</v>
      </c>
      <c r="C255" s="301">
        <v>22</v>
      </c>
      <c r="D255" s="301">
        <f t="shared" si="1"/>
        <v>12.875</v>
      </c>
      <c r="E255" s="301">
        <v>0.25</v>
      </c>
    </row>
    <row r="256" spans="1:6">
      <c r="A256" s="447" t="s">
        <v>21</v>
      </c>
      <c r="B256" s="182">
        <v>12</v>
      </c>
      <c r="C256" s="301">
        <v>22</v>
      </c>
      <c r="D256" s="301">
        <f t="shared" si="1"/>
        <v>11.875</v>
      </c>
      <c r="E256" s="301">
        <v>0.25</v>
      </c>
    </row>
    <row r="257" spans="1:6">
      <c r="A257" s="447" t="s">
        <v>16</v>
      </c>
      <c r="B257" s="182">
        <v>11</v>
      </c>
      <c r="C257" s="301">
        <v>22</v>
      </c>
      <c r="D257" s="301">
        <f t="shared" si="1"/>
        <v>10.875</v>
      </c>
      <c r="E257" s="301">
        <v>0.25</v>
      </c>
    </row>
    <row r="258" spans="1:6">
      <c r="A258" s="447" t="s">
        <v>31</v>
      </c>
      <c r="B258" s="182">
        <v>10</v>
      </c>
      <c r="C258" s="301">
        <v>22</v>
      </c>
      <c r="D258" s="301">
        <f t="shared" si="1"/>
        <v>9.875</v>
      </c>
      <c r="E258" s="301">
        <v>0.25</v>
      </c>
    </row>
    <row r="259" spans="1:6">
      <c r="A259" s="447" t="s">
        <v>22</v>
      </c>
      <c r="B259" s="182">
        <v>9</v>
      </c>
      <c r="C259" s="301">
        <v>22</v>
      </c>
      <c r="D259" s="301">
        <f t="shared" si="1"/>
        <v>8.875</v>
      </c>
      <c r="E259" s="301">
        <v>0.25</v>
      </c>
    </row>
    <row r="260" spans="1:6">
      <c r="A260" s="447" t="s">
        <v>25</v>
      </c>
      <c r="B260" s="182">
        <v>8</v>
      </c>
      <c r="C260" s="301">
        <v>22</v>
      </c>
      <c r="D260" s="301">
        <f t="shared" si="1"/>
        <v>7.875</v>
      </c>
      <c r="E260" s="301">
        <v>0.25</v>
      </c>
    </row>
    <row r="261" spans="1:6">
      <c r="A261" s="447" t="s">
        <v>30</v>
      </c>
      <c r="B261" s="182">
        <v>7</v>
      </c>
      <c r="C261" s="301">
        <v>22</v>
      </c>
      <c r="D261" s="301">
        <f t="shared" si="1"/>
        <v>6.875</v>
      </c>
      <c r="E261" s="301">
        <v>0.25</v>
      </c>
    </row>
    <row r="262" spans="1:6">
      <c r="A262" s="447" t="s">
        <v>8</v>
      </c>
      <c r="B262" s="182">
        <v>6</v>
      </c>
      <c r="C262" s="301">
        <v>22</v>
      </c>
      <c r="D262" s="301">
        <f t="shared" si="1"/>
        <v>5.875</v>
      </c>
      <c r="E262" s="301">
        <v>0.25</v>
      </c>
    </row>
    <row r="263" spans="1:6">
      <c r="A263" s="447" t="s">
        <v>18</v>
      </c>
      <c r="B263" s="182">
        <v>5</v>
      </c>
      <c r="C263" s="301">
        <v>22</v>
      </c>
      <c r="D263" s="301">
        <f t="shared" si="1"/>
        <v>4.875</v>
      </c>
      <c r="E263" s="301">
        <v>0.25</v>
      </c>
    </row>
    <row r="264" spans="1:6">
      <c r="A264" s="447" t="s">
        <v>33</v>
      </c>
      <c r="B264" s="182">
        <v>4</v>
      </c>
      <c r="C264" s="301">
        <v>22</v>
      </c>
      <c r="D264" s="301">
        <f t="shared" si="1"/>
        <v>3.875</v>
      </c>
      <c r="E264" s="301">
        <v>0.25</v>
      </c>
    </row>
    <row r="265" spans="1:6">
      <c r="A265" s="447" t="s">
        <v>32</v>
      </c>
      <c r="B265" s="182">
        <v>3</v>
      </c>
      <c r="C265" s="301">
        <v>22</v>
      </c>
      <c r="D265" s="301">
        <f t="shared" si="1"/>
        <v>2.875</v>
      </c>
      <c r="E265" s="301">
        <v>0.25</v>
      </c>
    </row>
    <row r="266" spans="1:6">
      <c r="A266" s="447" t="s">
        <v>29</v>
      </c>
      <c r="B266" s="182">
        <v>2</v>
      </c>
      <c r="C266" s="301">
        <v>22</v>
      </c>
      <c r="D266" s="301">
        <f t="shared" si="1"/>
        <v>1.875</v>
      </c>
      <c r="E266" s="301">
        <v>0.25</v>
      </c>
    </row>
    <row r="267" spans="1:6">
      <c r="A267" s="447" t="s">
        <v>23</v>
      </c>
      <c r="B267" s="182">
        <v>1</v>
      </c>
      <c r="C267" s="301">
        <v>22</v>
      </c>
      <c r="D267" s="301">
        <f t="shared" si="1"/>
        <v>0.875</v>
      </c>
      <c r="E267" s="301">
        <v>0.25</v>
      </c>
    </row>
    <row r="268" spans="1:6">
      <c r="B268" s="182"/>
    </row>
    <row r="269" spans="1:6" ht="29">
      <c r="A269" s="181" t="s">
        <v>19</v>
      </c>
      <c r="B269" s="182">
        <v>21</v>
      </c>
      <c r="C269" s="301">
        <v>22</v>
      </c>
      <c r="D269" s="301">
        <f t="shared" ref="D269:D289" si="2">B269-E269/2</f>
        <v>20.875</v>
      </c>
      <c r="E269" s="301">
        <v>0.25</v>
      </c>
      <c r="F269" s="447">
        <v>11.1</v>
      </c>
    </row>
    <row r="270" spans="1:6">
      <c r="A270" s="181" t="s">
        <v>26</v>
      </c>
      <c r="B270" s="182">
        <v>20</v>
      </c>
      <c r="C270" s="301">
        <v>22</v>
      </c>
      <c r="D270" s="301">
        <f t="shared" si="2"/>
        <v>19.875</v>
      </c>
      <c r="E270" s="301">
        <v>0.25</v>
      </c>
    </row>
    <row r="271" spans="1:6">
      <c r="A271" s="181" t="s">
        <v>17</v>
      </c>
      <c r="B271" s="182">
        <v>19</v>
      </c>
      <c r="C271" s="301">
        <v>22</v>
      </c>
      <c r="D271" s="301">
        <f t="shared" si="2"/>
        <v>18.875</v>
      </c>
      <c r="E271" s="301">
        <v>0.25</v>
      </c>
    </row>
    <row r="272" spans="1:6">
      <c r="A272" s="181" t="s">
        <v>28</v>
      </c>
      <c r="B272" s="182">
        <v>18</v>
      </c>
      <c r="C272" s="301">
        <v>22</v>
      </c>
      <c r="D272" s="301">
        <f t="shared" si="2"/>
        <v>17.875</v>
      </c>
      <c r="E272" s="301">
        <v>0.25</v>
      </c>
    </row>
    <row r="273" spans="1:5">
      <c r="A273" s="181" t="s">
        <v>20</v>
      </c>
      <c r="B273" s="182">
        <v>17</v>
      </c>
      <c r="C273" s="301">
        <v>22</v>
      </c>
      <c r="D273" s="301">
        <f t="shared" si="2"/>
        <v>16.875</v>
      </c>
      <c r="E273" s="301">
        <v>0.25</v>
      </c>
    </row>
    <row r="274" spans="1:5">
      <c r="A274" s="181" t="s">
        <v>31</v>
      </c>
      <c r="B274" s="182">
        <v>16</v>
      </c>
      <c r="C274" s="301">
        <v>22</v>
      </c>
      <c r="D274" s="301">
        <f t="shared" si="2"/>
        <v>15.875</v>
      </c>
      <c r="E274" s="301">
        <v>0.25</v>
      </c>
    </row>
    <row r="275" spans="1:5">
      <c r="A275" s="181" t="s">
        <v>18</v>
      </c>
      <c r="B275" s="182">
        <v>15</v>
      </c>
      <c r="C275" s="301">
        <v>22</v>
      </c>
      <c r="D275" s="301">
        <f t="shared" si="2"/>
        <v>14.875</v>
      </c>
      <c r="E275" s="301">
        <v>0.25</v>
      </c>
    </row>
    <row r="276" spans="1:5" ht="29">
      <c r="A276" s="181" t="s">
        <v>16</v>
      </c>
      <c r="B276" s="182">
        <v>14</v>
      </c>
      <c r="C276" s="301">
        <v>22</v>
      </c>
      <c r="D276" s="301">
        <f t="shared" si="2"/>
        <v>13.875</v>
      </c>
      <c r="E276" s="301">
        <v>0.25</v>
      </c>
    </row>
    <row r="277" spans="1:5" ht="29">
      <c r="A277" s="181" t="s">
        <v>32</v>
      </c>
      <c r="B277" s="182">
        <v>13</v>
      </c>
      <c r="C277" s="301">
        <v>22</v>
      </c>
      <c r="D277" s="301">
        <f t="shared" si="2"/>
        <v>12.875</v>
      </c>
      <c r="E277" s="301">
        <v>0.25</v>
      </c>
    </row>
    <row r="278" spans="1:5" ht="29">
      <c r="A278" s="181" t="s">
        <v>24</v>
      </c>
      <c r="B278" s="182">
        <v>12</v>
      </c>
      <c r="C278" s="301">
        <v>22</v>
      </c>
      <c r="D278" s="301">
        <f t="shared" si="2"/>
        <v>11.875</v>
      </c>
      <c r="E278" s="301">
        <v>0.25</v>
      </c>
    </row>
    <row r="279" spans="1:5" ht="29">
      <c r="A279" s="181" t="s">
        <v>21</v>
      </c>
      <c r="B279" s="182">
        <v>11</v>
      </c>
      <c r="C279" s="301">
        <v>22</v>
      </c>
      <c r="D279" s="301">
        <f t="shared" si="2"/>
        <v>10.875</v>
      </c>
      <c r="E279" s="301">
        <v>0.25</v>
      </c>
    </row>
    <row r="280" spans="1:5" ht="29">
      <c r="A280" s="181" t="s">
        <v>14</v>
      </c>
      <c r="B280" s="182">
        <v>10</v>
      </c>
      <c r="C280" s="301">
        <v>22</v>
      </c>
      <c r="D280" s="301">
        <f t="shared" si="2"/>
        <v>9.875</v>
      </c>
      <c r="E280" s="301">
        <v>0.25</v>
      </c>
    </row>
    <row r="281" spans="1:5">
      <c r="A281" s="181" t="s">
        <v>25</v>
      </c>
      <c r="B281" s="182">
        <v>9</v>
      </c>
      <c r="C281" s="301">
        <v>22</v>
      </c>
      <c r="D281" s="301">
        <f t="shared" si="2"/>
        <v>8.875</v>
      </c>
      <c r="E281" s="301">
        <v>0.25</v>
      </c>
    </row>
    <row r="282" spans="1:5">
      <c r="A282" s="181" t="s">
        <v>30</v>
      </c>
      <c r="B282" s="182">
        <v>8</v>
      </c>
      <c r="C282" s="301">
        <v>22</v>
      </c>
      <c r="D282" s="301">
        <f t="shared" si="2"/>
        <v>7.875</v>
      </c>
      <c r="E282" s="301">
        <v>0.25</v>
      </c>
    </row>
    <row r="283" spans="1:5">
      <c r="A283" s="181" t="s">
        <v>15</v>
      </c>
      <c r="B283" s="182">
        <v>7</v>
      </c>
      <c r="C283" s="301">
        <v>22</v>
      </c>
      <c r="D283" s="301">
        <f t="shared" si="2"/>
        <v>6.875</v>
      </c>
      <c r="E283" s="301">
        <v>0.25</v>
      </c>
    </row>
    <row r="284" spans="1:5">
      <c r="A284" s="181" t="s">
        <v>33</v>
      </c>
      <c r="B284" s="182">
        <v>6</v>
      </c>
      <c r="C284" s="301">
        <v>22</v>
      </c>
      <c r="D284" s="301">
        <f t="shared" si="2"/>
        <v>5.875</v>
      </c>
      <c r="E284" s="301">
        <v>0.25</v>
      </c>
    </row>
    <row r="285" spans="1:5">
      <c r="A285" s="181" t="s">
        <v>8</v>
      </c>
      <c r="B285" s="182">
        <v>5</v>
      </c>
      <c r="C285" s="301">
        <v>22</v>
      </c>
      <c r="D285" s="301">
        <f t="shared" si="2"/>
        <v>4.875</v>
      </c>
      <c r="E285" s="301">
        <v>0.25</v>
      </c>
    </row>
    <row r="286" spans="1:5">
      <c r="A286" s="181" t="s">
        <v>27</v>
      </c>
      <c r="B286" s="182">
        <v>4</v>
      </c>
      <c r="C286" s="301">
        <v>22</v>
      </c>
      <c r="D286" s="301">
        <f t="shared" si="2"/>
        <v>3.875</v>
      </c>
      <c r="E286" s="301">
        <v>0.25</v>
      </c>
    </row>
    <row r="287" spans="1:5">
      <c r="A287" s="181" t="s">
        <v>23</v>
      </c>
      <c r="B287" s="182">
        <v>3</v>
      </c>
      <c r="C287" s="301">
        <v>22</v>
      </c>
      <c r="D287" s="301">
        <f t="shared" si="2"/>
        <v>2.875</v>
      </c>
      <c r="E287" s="301">
        <v>0.25</v>
      </c>
    </row>
    <row r="288" spans="1:5">
      <c r="A288" s="181" t="s">
        <v>29</v>
      </c>
      <c r="B288" s="182">
        <v>2</v>
      </c>
      <c r="C288" s="301">
        <v>22</v>
      </c>
      <c r="D288" s="301">
        <f t="shared" si="2"/>
        <v>1.875</v>
      </c>
      <c r="E288" s="301">
        <v>0.25</v>
      </c>
    </row>
    <row r="289" spans="1:6" ht="29">
      <c r="A289" s="181" t="s">
        <v>22</v>
      </c>
      <c r="B289" s="182">
        <v>1</v>
      </c>
      <c r="C289" s="301">
        <v>22</v>
      </c>
      <c r="D289" s="301">
        <f t="shared" si="2"/>
        <v>0.875</v>
      </c>
      <c r="E289" s="301">
        <v>0.25</v>
      </c>
    </row>
    <row r="290" spans="1:6">
      <c r="A290" s="181"/>
      <c r="B290" s="182"/>
    </row>
    <row r="291" spans="1:6">
      <c r="A291" s="181" t="s">
        <v>18</v>
      </c>
      <c r="B291" s="182">
        <v>21</v>
      </c>
      <c r="C291" s="301">
        <v>22</v>
      </c>
      <c r="D291" s="301">
        <f t="shared" ref="D291:D311" si="3">B291-E291/2</f>
        <v>20.875</v>
      </c>
      <c r="E291" s="301">
        <v>0.25</v>
      </c>
      <c r="F291" s="447">
        <v>11.3</v>
      </c>
    </row>
    <row r="292" spans="1:6" ht="29">
      <c r="A292" s="181" t="s">
        <v>19</v>
      </c>
      <c r="B292" s="182">
        <v>20</v>
      </c>
      <c r="C292" s="301">
        <v>22</v>
      </c>
      <c r="D292" s="301">
        <f t="shared" si="3"/>
        <v>19.875</v>
      </c>
      <c r="E292" s="301">
        <v>0.25</v>
      </c>
    </row>
    <row r="293" spans="1:6">
      <c r="A293" s="181" t="s">
        <v>28</v>
      </c>
      <c r="B293" s="182">
        <v>19</v>
      </c>
      <c r="C293" s="301">
        <v>22</v>
      </c>
      <c r="D293" s="301">
        <f t="shared" si="3"/>
        <v>18.875</v>
      </c>
      <c r="E293" s="301">
        <v>0.25</v>
      </c>
    </row>
    <row r="294" spans="1:6">
      <c r="A294" s="181" t="s">
        <v>30</v>
      </c>
      <c r="B294" s="182">
        <v>18</v>
      </c>
      <c r="C294" s="301">
        <v>22</v>
      </c>
      <c r="D294" s="301">
        <f t="shared" si="3"/>
        <v>17.875</v>
      </c>
      <c r="E294" s="301">
        <v>0.25</v>
      </c>
    </row>
    <row r="295" spans="1:6">
      <c r="A295" s="181" t="s">
        <v>20</v>
      </c>
      <c r="B295" s="182">
        <v>17</v>
      </c>
      <c r="C295" s="301">
        <v>22</v>
      </c>
      <c r="D295" s="301">
        <f t="shared" si="3"/>
        <v>16.875</v>
      </c>
      <c r="E295" s="301">
        <v>0.25</v>
      </c>
    </row>
    <row r="296" spans="1:6" ht="29">
      <c r="A296" s="181" t="s">
        <v>32</v>
      </c>
      <c r="B296" s="182">
        <v>16</v>
      </c>
      <c r="C296" s="301">
        <v>22</v>
      </c>
      <c r="D296" s="301">
        <f t="shared" si="3"/>
        <v>15.875</v>
      </c>
      <c r="E296" s="301">
        <v>0.25</v>
      </c>
    </row>
    <row r="297" spans="1:6">
      <c r="A297" s="181" t="s">
        <v>26</v>
      </c>
      <c r="B297" s="182">
        <v>15</v>
      </c>
      <c r="C297" s="301">
        <v>22</v>
      </c>
      <c r="D297" s="301">
        <f t="shared" si="3"/>
        <v>14.875</v>
      </c>
      <c r="E297" s="301">
        <v>0.25</v>
      </c>
    </row>
    <row r="298" spans="1:6">
      <c r="A298" s="181" t="s">
        <v>31</v>
      </c>
      <c r="B298" s="182">
        <v>14</v>
      </c>
      <c r="C298" s="301">
        <v>22</v>
      </c>
      <c r="D298" s="301">
        <f t="shared" si="3"/>
        <v>13.875</v>
      </c>
      <c r="E298" s="301">
        <v>0.25</v>
      </c>
    </row>
    <row r="299" spans="1:6">
      <c r="A299" s="181" t="s">
        <v>17</v>
      </c>
      <c r="B299" s="182">
        <v>13</v>
      </c>
      <c r="C299" s="301">
        <v>22</v>
      </c>
      <c r="D299" s="301">
        <f t="shared" si="3"/>
        <v>12.875</v>
      </c>
      <c r="E299" s="301">
        <v>0.25</v>
      </c>
    </row>
    <row r="300" spans="1:6" ht="29">
      <c r="A300" s="181" t="s">
        <v>16</v>
      </c>
      <c r="B300" s="182">
        <v>12</v>
      </c>
      <c r="C300" s="301">
        <v>22</v>
      </c>
      <c r="D300" s="301">
        <f t="shared" si="3"/>
        <v>11.875</v>
      </c>
      <c r="E300" s="301">
        <v>0.25</v>
      </c>
    </row>
    <row r="301" spans="1:6">
      <c r="A301" s="181" t="s">
        <v>33</v>
      </c>
      <c r="B301" s="182">
        <v>11</v>
      </c>
      <c r="C301" s="301">
        <v>22</v>
      </c>
      <c r="D301" s="301">
        <f t="shared" si="3"/>
        <v>10.875</v>
      </c>
      <c r="E301" s="301">
        <v>0.25</v>
      </c>
    </row>
    <row r="302" spans="1:6" ht="29">
      <c r="A302" s="181" t="s">
        <v>21</v>
      </c>
      <c r="B302" s="182">
        <v>10</v>
      </c>
      <c r="C302" s="301">
        <v>22</v>
      </c>
      <c r="D302" s="301">
        <f t="shared" si="3"/>
        <v>9.875</v>
      </c>
      <c r="E302" s="301">
        <v>0.25</v>
      </c>
    </row>
    <row r="303" spans="1:6">
      <c r="A303" s="181" t="s">
        <v>29</v>
      </c>
      <c r="B303" s="182">
        <v>9</v>
      </c>
      <c r="C303" s="301">
        <v>22</v>
      </c>
      <c r="D303" s="301">
        <f t="shared" si="3"/>
        <v>8.875</v>
      </c>
      <c r="E303" s="301">
        <v>0.25</v>
      </c>
    </row>
    <row r="304" spans="1:6" ht="29">
      <c r="A304" s="181" t="s">
        <v>24</v>
      </c>
      <c r="B304" s="182">
        <v>8</v>
      </c>
      <c r="C304" s="301">
        <v>22</v>
      </c>
      <c r="D304" s="301">
        <f t="shared" si="3"/>
        <v>7.875</v>
      </c>
      <c r="E304" s="301">
        <v>0.25</v>
      </c>
    </row>
    <row r="305" spans="1:6">
      <c r="A305" s="181" t="s">
        <v>25</v>
      </c>
      <c r="B305" s="182">
        <v>7</v>
      </c>
      <c r="C305" s="301">
        <v>22</v>
      </c>
      <c r="D305" s="301">
        <f t="shared" si="3"/>
        <v>6.875</v>
      </c>
      <c r="E305" s="301">
        <v>0.25</v>
      </c>
    </row>
    <row r="306" spans="1:6">
      <c r="A306" s="181" t="s">
        <v>27</v>
      </c>
      <c r="B306" s="182">
        <v>6</v>
      </c>
      <c r="C306" s="301">
        <v>22</v>
      </c>
      <c r="D306" s="301">
        <f t="shared" si="3"/>
        <v>5.875</v>
      </c>
      <c r="E306" s="301">
        <v>0.25</v>
      </c>
    </row>
    <row r="307" spans="1:6">
      <c r="A307" s="181" t="s">
        <v>8</v>
      </c>
      <c r="B307" s="182">
        <v>5</v>
      </c>
      <c r="C307" s="301">
        <v>22</v>
      </c>
      <c r="D307" s="301">
        <f t="shared" si="3"/>
        <v>4.875</v>
      </c>
      <c r="E307" s="301">
        <v>0.25</v>
      </c>
    </row>
    <row r="308" spans="1:6" ht="29">
      <c r="A308" s="181" t="s">
        <v>22</v>
      </c>
      <c r="B308" s="182">
        <v>4</v>
      </c>
      <c r="C308" s="301">
        <v>22</v>
      </c>
      <c r="D308" s="301">
        <f t="shared" si="3"/>
        <v>3.875</v>
      </c>
      <c r="E308" s="301">
        <v>0.25</v>
      </c>
    </row>
    <row r="309" spans="1:6">
      <c r="A309" s="181" t="s">
        <v>15</v>
      </c>
      <c r="B309" s="182">
        <v>3</v>
      </c>
      <c r="C309" s="301">
        <v>22</v>
      </c>
      <c r="D309" s="301">
        <f t="shared" si="3"/>
        <v>2.875</v>
      </c>
      <c r="E309" s="301">
        <v>0.25</v>
      </c>
    </row>
    <row r="310" spans="1:6">
      <c r="A310" s="181" t="s">
        <v>23</v>
      </c>
      <c r="B310" s="182">
        <v>2</v>
      </c>
      <c r="C310" s="301">
        <v>22</v>
      </c>
      <c r="D310" s="301">
        <f t="shared" si="3"/>
        <v>1.875</v>
      </c>
      <c r="E310" s="301">
        <v>0.25</v>
      </c>
    </row>
    <row r="311" spans="1:6" ht="29">
      <c r="A311" s="181" t="s">
        <v>14</v>
      </c>
      <c r="B311" s="182">
        <v>1</v>
      </c>
      <c r="C311" s="301">
        <v>22</v>
      </c>
      <c r="D311" s="301">
        <f t="shared" si="3"/>
        <v>0.875</v>
      </c>
      <c r="E311" s="301">
        <v>0.25</v>
      </c>
    </row>
    <row r="312" spans="1:6">
      <c r="A312" s="181"/>
      <c r="B312" s="182"/>
    </row>
    <row r="313" spans="1:6" ht="26">
      <c r="A313" s="54" t="s">
        <v>19</v>
      </c>
      <c r="B313" s="182">
        <v>21</v>
      </c>
      <c r="C313" s="301">
        <v>22</v>
      </c>
      <c r="D313" s="301">
        <f t="shared" ref="D313:D333" si="4">B313-E313/2</f>
        <v>20.875</v>
      </c>
      <c r="E313" s="301">
        <v>0.25</v>
      </c>
      <c r="F313" s="447">
        <v>12.1</v>
      </c>
    </row>
    <row r="314" spans="1:6">
      <c r="A314" s="54" t="s">
        <v>15</v>
      </c>
      <c r="B314" s="182">
        <v>20</v>
      </c>
      <c r="C314" s="301">
        <v>22</v>
      </c>
      <c r="D314" s="301">
        <f t="shared" si="4"/>
        <v>19.875</v>
      </c>
      <c r="E314" s="301">
        <v>0.25</v>
      </c>
    </row>
    <row r="315" spans="1:6">
      <c r="A315" s="54" t="s">
        <v>17</v>
      </c>
      <c r="B315" s="182">
        <v>19</v>
      </c>
      <c r="C315" s="301">
        <v>22</v>
      </c>
      <c r="D315" s="301">
        <f t="shared" si="4"/>
        <v>18.875</v>
      </c>
      <c r="E315" s="301">
        <v>0.25</v>
      </c>
    </row>
    <row r="316" spans="1:6">
      <c r="A316" s="54" t="s">
        <v>20</v>
      </c>
      <c r="B316" s="182">
        <v>18</v>
      </c>
      <c r="C316" s="301">
        <v>22</v>
      </c>
      <c r="D316" s="301">
        <f t="shared" si="4"/>
        <v>17.875</v>
      </c>
      <c r="E316" s="301">
        <v>0.25</v>
      </c>
    </row>
    <row r="317" spans="1:6">
      <c r="A317" s="54" t="s">
        <v>14</v>
      </c>
      <c r="B317" s="182">
        <v>17</v>
      </c>
      <c r="C317" s="301">
        <v>22</v>
      </c>
      <c r="D317" s="301">
        <f t="shared" si="4"/>
        <v>16.875</v>
      </c>
      <c r="E317" s="301">
        <v>0.25</v>
      </c>
    </row>
    <row r="318" spans="1:6">
      <c r="A318" s="54" t="s">
        <v>26</v>
      </c>
      <c r="B318" s="182">
        <v>16</v>
      </c>
      <c r="C318" s="301">
        <v>22</v>
      </c>
      <c r="D318" s="301">
        <f t="shared" si="4"/>
        <v>15.875</v>
      </c>
      <c r="E318" s="301">
        <v>0.25</v>
      </c>
    </row>
    <row r="319" spans="1:6">
      <c r="A319" s="54" t="s">
        <v>28</v>
      </c>
      <c r="B319" s="182">
        <v>15</v>
      </c>
      <c r="C319" s="301">
        <v>22</v>
      </c>
      <c r="D319" s="301">
        <f t="shared" si="4"/>
        <v>14.875</v>
      </c>
      <c r="E319" s="301">
        <v>0.25</v>
      </c>
    </row>
    <row r="320" spans="1:6">
      <c r="A320" s="54" t="s">
        <v>27</v>
      </c>
      <c r="B320" s="182">
        <v>14</v>
      </c>
      <c r="C320" s="301">
        <v>22</v>
      </c>
      <c r="D320" s="301">
        <f t="shared" si="4"/>
        <v>13.875</v>
      </c>
      <c r="E320" s="301">
        <v>0.25</v>
      </c>
    </row>
    <row r="321" spans="1:6" ht="26">
      <c r="A321" s="54" t="s">
        <v>16</v>
      </c>
      <c r="B321" s="182">
        <v>13</v>
      </c>
      <c r="C321" s="301">
        <v>22</v>
      </c>
      <c r="D321" s="301">
        <f t="shared" si="4"/>
        <v>12.875</v>
      </c>
      <c r="E321" s="301">
        <v>0.25</v>
      </c>
    </row>
    <row r="322" spans="1:6">
      <c r="A322" s="54" t="s">
        <v>8</v>
      </c>
      <c r="B322" s="182">
        <v>12</v>
      </c>
      <c r="C322" s="301">
        <v>22</v>
      </c>
      <c r="D322" s="301">
        <f t="shared" si="4"/>
        <v>11.875</v>
      </c>
      <c r="E322" s="301">
        <v>0.25</v>
      </c>
    </row>
    <row r="323" spans="1:6" ht="26">
      <c r="A323" s="54" t="s">
        <v>22</v>
      </c>
      <c r="B323" s="182">
        <v>11</v>
      </c>
      <c r="C323" s="301">
        <v>22</v>
      </c>
      <c r="D323" s="301">
        <f t="shared" si="4"/>
        <v>10.875</v>
      </c>
      <c r="E323" s="301">
        <v>0.25</v>
      </c>
    </row>
    <row r="324" spans="1:6">
      <c r="A324" s="54" t="s">
        <v>33</v>
      </c>
      <c r="B324" s="182">
        <v>10</v>
      </c>
      <c r="C324" s="301">
        <v>22</v>
      </c>
      <c r="D324" s="301">
        <f t="shared" si="4"/>
        <v>9.875</v>
      </c>
      <c r="E324" s="301">
        <v>0.25</v>
      </c>
    </row>
    <row r="325" spans="1:6">
      <c r="A325" s="54" t="s">
        <v>30</v>
      </c>
      <c r="B325" s="182">
        <v>9</v>
      </c>
      <c r="C325" s="301">
        <v>22</v>
      </c>
      <c r="D325" s="301">
        <f t="shared" si="4"/>
        <v>8.875</v>
      </c>
      <c r="E325" s="301">
        <v>0.25</v>
      </c>
    </row>
    <row r="326" spans="1:6">
      <c r="A326" s="224" t="s">
        <v>25</v>
      </c>
      <c r="B326" s="182">
        <v>8</v>
      </c>
      <c r="C326" s="301">
        <v>22</v>
      </c>
      <c r="D326" s="301">
        <f t="shared" si="4"/>
        <v>7.875</v>
      </c>
      <c r="E326" s="301">
        <v>0.25</v>
      </c>
    </row>
    <row r="327" spans="1:6">
      <c r="A327" s="54" t="s">
        <v>31</v>
      </c>
      <c r="B327" s="182">
        <v>7</v>
      </c>
      <c r="C327" s="301">
        <v>22</v>
      </c>
      <c r="D327" s="301">
        <f t="shared" si="4"/>
        <v>6.875</v>
      </c>
      <c r="E327" s="301">
        <v>0.25</v>
      </c>
    </row>
    <row r="328" spans="1:6" ht="26">
      <c r="A328" s="54" t="s">
        <v>24</v>
      </c>
      <c r="B328" s="182">
        <v>6</v>
      </c>
      <c r="C328" s="301">
        <v>22</v>
      </c>
      <c r="D328" s="301">
        <f t="shared" si="4"/>
        <v>5.875</v>
      </c>
      <c r="E328" s="301">
        <v>0.25</v>
      </c>
    </row>
    <row r="329" spans="1:6" ht="26">
      <c r="A329" s="54" t="s">
        <v>21</v>
      </c>
      <c r="B329" s="182">
        <v>5</v>
      </c>
      <c r="C329" s="301">
        <v>22</v>
      </c>
      <c r="D329" s="301">
        <f t="shared" si="4"/>
        <v>4.875</v>
      </c>
      <c r="E329" s="301">
        <v>0.25</v>
      </c>
    </row>
    <row r="330" spans="1:6">
      <c r="A330" s="54" t="s">
        <v>32</v>
      </c>
      <c r="B330" s="182">
        <v>4</v>
      </c>
      <c r="C330" s="301">
        <v>22</v>
      </c>
      <c r="D330" s="301">
        <f t="shared" si="4"/>
        <v>3.875</v>
      </c>
      <c r="E330" s="301">
        <v>0.25</v>
      </c>
    </row>
    <row r="331" spans="1:6">
      <c r="A331" s="54" t="s">
        <v>18</v>
      </c>
      <c r="B331" s="182">
        <v>3</v>
      </c>
      <c r="C331" s="301">
        <v>22</v>
      </c>
      <c r="D331" s="301">
        <f t="shared" si="4"/>
        <v>2.875</v>
      </c>
      <c r="E331" s="301">
        <v>0.25</v>
      </c>
    </row>
    <row r="332" spans="1:6">
      <c r="A332" s="54" t="s">
        <v>29</v>
      </c>
      <c r="B332" s="182">
        <v>2</v>
      </c>
      <c r="C332" s="301">
        <v>22</v>
      </c>
      <c r="D332" s="301">
        <f t="shared" si="4"/>
        <v>1.875</v>
      </c>
      <c r="E332" s="301">
        <v>0.25</v>
      </c>
    </row>
    <row r="333" spans="1:6">
      <c r="A333" s="54" t="s">
        <v>23</v>
      </c>
      <c r="B333" s="182">
        <v>1</v>
      </c>
      <c r="C333" s="301">
        <v>22</v>
      </c>
      <c r="D333" s="301">
        <f t="shared" si="4"/>
        <v>0.875</v>
      </c>
      <c r="E333" s="301">
        <v>0.25</v>
      </c>
    </row>
    <row r="334" spans="1:6">
      <c r="A334" s="181"/>
      <c r="B334" s="182"/>
    </row>
    <row r="336" spans="1:6" ht="29">
      <c r="A336" s="181" t="s">
        <v>19</v>
      </c>
      <c r="B336" s="182">
        <v>21</v>
      </c>
      <c r="C336" s="301">
        <v>22</v>
      </c>
      <c r="D336" s="301">
        <f t="shared" ref="D336:D356" si="5">B336-E336/2</f>
        <v>20.875</v>
      </c>
      <c r="E336" s="301">
        <v>0.25</v>
      </c>
      <c r="F336" s="447">
        <v>13.1</v>
      </c>
    </row>
    <row r="337" spans="1:5">
      <c r="A337" s="181" t="s">
        <v>20</v>
      </c>
      <c r="B337" s="182">
        <v>20</v>
      </c>
      <c r="C337" s="301">
        <v>22</v>
      </c>
      <c r="D337" s="301">
        <f t="shared" si="5"/>
        <v>19.875</v>
      </c>
      <c r="E337" s="301">
        <v>0.25</v>
      </c>
    </row>
    <row r="338" spans="1:5">
      <c r="A338" s="181" t="s">
        <v>27</v>
      </c>
      <c r="B338" s="182">
        <v>19</v>
      </c>
      <c r="C338" s="301">
        <v>22</v>
      </c>
      <c r="D338" s="301">
        <f t="shared" si="5"/>
        <v>18.875</v>
      </c>
      <c r="E338" s="301">
        <v>0.25</v>
      </c>
    </row>
    <row r="339" spans="1:5" ht="29">
      <c r="A339" s="181" t="s">
        <v>22</v>
      </c>
      <c r="B339" s="182">
        <v>18</v>
      </c>
      <c r="C339" s="301">
        <v>22</v>
      </c>
      <c r="D339" s="301">
        <f t="shared" si="5"/>
        <v>17.875</v>
      </c>
      <c r="E339" s="301">
        <v>0.25</v>
      </c>
    </row>
    <row r="340" spans="1:5" ht="29">
      <c r="A340" s="181" t="s">
        <v>24</v>
      </c>
      <c r="B340" s="182">
        <v>17</v>
      </c>
      <c r="C340" s="301">
        <v>22</v>
      </c>
      <c r="D340" s="301">
        <f t="shared" si="5"/>
        <v>16.875</v>
      </c>
      <c r="E340" s="301">
        <v>0.25</v>
      </c>
    </row>
    <row r="341" spans="1:5">
      <c r="A341" s="181" t="s">
        <v>8</v>
      </c>
      <c r="B341" s="182">
        <v>16</v>
      </c>
      <c r="C341" s="301">
        <v>22</v>
      </c>
      <c r="D341" s="301">
        <f t="shared" si="5"/>
        <v>15.875</v>
      </c>
      <c r="E341" s="301">
        <v>0.25</v>
      </c>
    </row>
    <row r="342" spans="1:5">
      <c r="A342" s="181" t="s">
        <v>28</v>
      </c>
      <c r="B342" s="182">
        <v>15</v>
      </c>
      <c r="C342" s="301">
        <v>22</v>
      </c>
      <c r="D342" s="301">
        <f t="shared" si="5"/>
        <v>14.875</v>
      </c>
      <c r="E342" s="301">
        <v>0.25</v>
      </c>
    </row>
    <row r="343" spans="1:5">
      <c r="A343" s="181" t="s">
        <v>26</v>
      </c>
      <c r="B343" s="182">
        <v>14</v>
      </c>
      <c r="C343" s="301">
        <v>22</v>
      </c>
      <c r="D343" s="301">
        <f t="shared" si="5"/>
        <v>13.875</v>
      </c>
      <c r="E343" s="301">
        <v>0.25</v>
      </c>
    </row>
    <row r="344" spans="1:5">
      <c r="A344" s="181" t="s">
        <v>18</v>
      </c>
      <c r="B344" s="182">
        <v>13</v>
      </c>
      <c r="C344" s="301">
        <v>22</v>
      </c>
      <c r="D344" s="301">
        <f t="shared" si="5"/>
        <v>12.875</v>
      </c>
      <c r="E344" s="301">
        <v>0.25</v>
      </c>
    </row>
    <row r="345" spans="1:5">
      <c r="A345" s="181" t="s">
        <v>25</v>
      </c>
      <c r="B345" s="182">
        <v>12</v>
      </c>
      <c r="C345" s="301">
        <v>22</v>
      </c>
      <c r="D345" s="301">
        <f t="shared" si="5"/>
        <v>11.875</v>
      </c>
      <c r="E345" s="301">
        <v>0.25</v>
      </c>
    </row>
    <row r="346" spans="1:5" ht="29">
      <c r="A346" s="181" t="s">
        <v>16</v>
      </c>
      <c r="B346" s="182">
        <v>11</v>
      </c>
      <c r="C346" s="301">
        <v>22</v>
      </c>
      <c r="D346" s="301">
        <f t="shared" si="5"/>
        <v>10.875</v>
      </c>
      <c r="E346" s="301">
        <v>0.25</v>
      </c>
    </row>
    <row r="347" spans="1:5">
      <c r="A347" s="181" t="s">
        <v>33</v>
      </c>
      <c r="B347" s="182">
        <v>10</v>
      </c>
      <c r="C347" s="301">
        <v>22</v>
      </c>
      <c r="D347" s="301">
        <f t="shared" si="5"/>
        <v>9.875</v>
      </c>
      <c r="E347" s="301">
        <v>0.25</v>
      </c>
    </row>
    <row r="348" spans="1:5">
      <c r="A348" s="181" t="s">
        <v>30</v>
      </c>
      <c r="B348" s="182">
        <v>9</v>
      </c>
      <c r="C348" s="301">
        <v>22</v>
      </c>
      <c r="D348" s="301">
        <f t="shared" si="5"/>
        <v>8.875</v>
      </c>
      <c r="E348" s="301">
        <v>0.25</v>
      </c>
    </row>
    <row r="349" spans="1:5" ht="29">
      <c r="A349" s="181" t="s">
        <v>32</v>
      </c>
      <c r="B349" s="182">
        <v>8</v>
      </c>
      <c r="C349" s="301">
        <v>22</v>
      </c>
      <c r="D349" s="301">
        <f t="shared" si="5"/>
        <v>7.875</v>
      </c>
      <c r="E349" s="301">
        <v>0.25</v>
      </c>
    </row>
    <row r="350" spans="1:5" ht="29">
      <c r="A350" s="181" t="s">
        <v>21</v>
      </c>
      <c r="B350" s="182">
        <v>7</v>
      </c>
      <c r="C350" s="301">
        <v>22</v>
      </c>
      <c r="D350" s="301">
        <f t="shared" si="5"/>
        <v>6.875</v>
      </c>
      <c r="E350" s="301">
        <v>0.25</v>
      </c>
    </row>
    <row r="351" spans="1:5">
      <c r="A351" s="181" t="s">
        <v>31</v>
      </c>
      <c r="B351" s="182">
        <v>6</v>
      </c>
      <c r="C351" s="301">
        <v>22</v>
      </c>
      <c r="D351" s="301">
        <f t="shared" si="5"/>
        <v>5.875</v>
      </c>
      <c r="E351" s="301">
        <v>0.25</v>
      </c>
    </row>
    <row r="352" spans="1:5">
      <c r="A352" s="181" t="s">
        <v>23</v>
      </c>
      <c r="B352" s="182">
        <v>5</v>
      </c>
      <c r="C352" s="301">
        <v>22</v>
      </c>
      <c r="D352" s="301">
        <f t="shared" si="5"/>
        <v>4.875</v>
      </c>
      <c r="E352" s="301">
        <v>0.25</v>
      </c>
    </row>
    <row r="353" spans="1:6">
      <c r="A353" s="181" t="s">
        <v>29</v>
      </c>
      <c r="B353" s="182">
        <v>4</v>
      </c>
      <c r="C353" s="301">
        <v>22</v>
      </c>
      <c r="D353" s="301">
        <f t="shared" si="5"/>
        <v>3.875</v>
      </c>
      <c r="E353" s="301">
        <v>0.25</v>
      </c>
    </row>
    <row r="354" spans="1:6">
      <c r="A354" s="181" t="s">
        <v>17</v>
      </c>
      <c r="B354" s="182">
        <v>3</v>
      </c>
      <c r="C354" s="301">
        <v>22</v>
      </c>
      <c r="D354" s="301">
        <f t="shared" si="5"/>
        <v>2.875</v>
      </c>
      <c r="E354" s="301">
        <v>0.25</v>
      </c>
    </row>
    <row r="355" spans="1:6" ht="29">
      <c r="A355" s="181" t="s">
        <v>14</v>
      </c>
      <c r="B355" s="182">
        <v>2</v>
      </c>
      <c r="C355" s="301">
        <v>22</v>
      </c>
      <c r="D355" s="301">
        <f t="shared" si="5"/>
        <v>1.875</v>
      </c>
      <c r="E355" s="301">
        <v>0.25</v>
      </c>
    </row>
    <row r="356" spans="1:6">
      <c r="A356" s="181" t="s">
        <v>15</v>
      </c>
      <c r="B356" s="182">
        <v>1</v>
      </c>
      <c r="C356" s="301">
        <v>22</v>
      </c>
      <c r="D356" s="301">
        <f t="shared" si="5"/>
        <v>0.875</v>
      </c>
      <c r="E356" s="301">
        <v>0.25</v>
      </c>
    </row>
    <row r="358" spans="1:6" ht="29">
      <c r="A358" s="181" t="s">
        <v>19</v>
      </c>
      <c r="B358" s="182">
        <v>21</v>
      </c>
      <c r="C358" s="301">
        <v>22</v>
      </c>
      <c r="D358" s="301">
        <f t="shared" ref="D358:D378" si="6">B358-E358/2</f>
        <v>20.875</v>
      </c>
      <c r="E358" s="301">
        <v>0.25</v>
      </c>
      <c r="F358" s="447">
        <v>14.2</v>
      </c>
    </row>
    <row r="359" spans="1:6">
      <c r="A359" s="181" t="s">
        <v>31</v>
      </c>
      <c r="B359" s="182">
        <v>20</v>
      </c>
      <c r="C359" s="301">
        <v>22</v>
      </c>
      <c r="D359" s="301">
        <f t="shared" si="6"/>
        <v>19.875</v>
      </c>
      <c r="E359" s="301">
        <v>0.25</v>
      </c>
    </row>
    <row r="360" spans="1:6">
      <c r="A360" s="181" t="s">
        <v>29</v>
      </c>
      <c r="B360" s="182">
        <v>19</v>
      </c>
      <c r="C360" s="301">
        <v>22</v>
      </c>
      <c r="D360" s="301">
        <f t="shared" si="6"/>
        <v>18.875</v>
      </c>
      <c r="E360" s="301">
        <v>0.25</v>
      </c>
    </row>
    <row r="361" spans="1:6" ht="29">
      <c r="A361" s="181" t="s">
        <v>22</v>
      </c>
      <c r="B361" s="182">
        <v>18</v>
      </c>
      <c r="C361" s="301">
        <v>22</v>
      </c>
      <c r="D361" s="301">
        <f t="shared" si="6"/>
        <v>17.875</v>
      </c>
      <c r="E361" s="301">
        <v>0.25</v>
      </c>
    </row>
    <row r="362" spans="1:6">
      <c r="A362" s="181" t="s">
        <v>33</v>
      </c>
      <c r="B362" s="182">
        <v>17</v>
      </c>
      <c r="C362" s="301">
        <v>22</v>
      </c>
      <c r="D362" s="301">
        <f t="shared" si="6"/>
        <v>16.875</v>
      </c>
      <c r="E362" s="301">
        <v>0.25</v>
      </c>
    </row>
    <row r="363" spans="1:6">
      <c r="A363" s="181" t="s">
        <v>26</v>
      </c>
      <c r="B363" s="182">
        <v>16</v>
      </c>
      <c r="C363" s="301">
        <v>22</v>
      </c>
      <c r="D363" s="301">
        <f t="shared" si="6"/>
        <v>15.875</v>
      </c>
      <c r="E363" s="301">
        <v>0.25</v>
      </c>
    </row>
    <row r="364" spans="1:6" ht="29">
      <c r="A364" s="181" t="s">
        <v>32</v>
      </c>
      <c r="B364" s="182">
        <v>15</v>
      </c>
      <c r="C364" s="301">
        <v>22</v>
      </c>
      <c r="D364" s="301">
        <f t="shared" si="6"/>
        <v>14.875</v>
      </c>
      <c r="E364" s="301">
        <v>0.25</v>
      </c>
    </row>
    <row r="365" spans="1:6">
      <c r="A365" s="181" t="s">
        <v>17</v>
      </c>
      <c r="B365" s="182">
        <v>14</v>
      </c>
      <c r="C365" s="301">
        <v>22</v>
      </c>
      <c r="D365" s="301">
        <f t="shared" si="6"/>
        <v>13.875</v>
      </c>
      <c r="E365" s="301">
        <v>0.25</v>
      </c>
    </row>
    <row r="366" spans="1:6" ht="29">
      <c r="A366" s="181" t="s">
        <v>16</v>
      </c>
      <c r="B366" s="182">
        <v>13</v>
      </c>
      <c r="C366" s="301">
        <v>22</v>
      </c>
      <c r="D366" s="301">
        <f t="shared" si="6"/>
        <v>12.875</v>
      </c>
      <c r="E366" s="301">
        <v>0.25</v>
      </c>
    </row>
    <row r="367" spans="1:6">
      <c r="A367" s="181" t="s">
        <v>8</v>
      </c>
      <c r="B367" s="182">
        <v>12</v>
      </c>
      <c r="C367" s="301">
        <v>22</v>
      </c>
      <c r="D367" s="301">
        <f t="shared" si="6"/>
        <v>11.875</v>
      </c>
      <c r="E367" s="301">
        <v>0.25</v>
      </c>
    </row>
    <row r="368" spans="1:6" ht="29">
      <c r="A368" s="181" t="s">
        <v>24</v>
      </c>
      <c r="B368" s="182">
        <v>11</v>
      </c>
      <c r="C368" s="301">
        <v>22</v>
      </c>
      <c r="D368" s="301">
        <f t="shared" si="6"/>
        <v>10.875</v>
      </c>
      <c r="E368" s="301">
        <v>0.25</v>
      </c>
    </row>
    <row r="369" spans="1:6">
      <c r="A369" s="181" t="s">
        <v>18</v>
      </c>
      <c r="B369" s="182">
        <v>10</v>
      </c>
      <c r="C369" s="301">
        <v>22</v>
      </c>
      <c r="D369" s="301">
        <f t="shared" si="6"/>
        <v>9.875</v>
      </c>
      <c r="E369" s="301">
        <v>0.25</v>
      </c>
    </row>
    <row r="370" spans="1:6">
      <c r="A370" s="181" t="s">
        <v>25</v>
      </c>
      <c r="B370" s="182">
        <v>9</v>
      </c>
      <c r="C370" s="301">
        <v>22</v>
      </c>
      <c r="D370" s="301">
        <f t="shared" si="6"/>
        <v>8.875</v>
      </c>
      <c r="E370" s="301">
        <v>0.25</v>
      </c>
    </row>
    <row r="371" spans="1:6">
      <c r="A371" s="181" t="s">
        <v>28</v>
      </c>
      <c r="B371" s="182">
        <v>8</v>
      </c>
      <c r="C371" s="301">
        <v>22</v>
      </c>
      <c r="D371" s="301">
        <f t="shared" si="6"/>
        <v>7.875</v>
      </c>
      <c r="E371" s="301">
        <v>0.25</v>
      </c>
    </row>
    <row r="372" spans="1:6">
      <c r="A372" s="181" t="s">
        <v>15</v>
      </c>
      <c r="B372" s="182">
        <v>7</v>
      </c>
      <c r="C372" s="301">
        <v>22</v>
      </c>
      <c r="D372" s="301">
        <f t="shared" si="6"/>
        <v>6.875</v>
      </c>
      <c r="E372" s="301">
        <v>0.25</v>
      </c>
    </row>
    <row r="373" spans="1:6">
      <c r="A373" s="181" t="s">
        <v>30</v>
      </c>
      <c r="B373" s="182">
        <v>6</v>
      </c>
      <c r="C373" s="301">
        <v>22</v>
      </c>
      <c r="D373" s="301">
        <f t="shared" si="6"/>
        <v>5.875</v>
      </c>
      <c r="E373" s="301">
        <v>0.25</v>
      </c>
    </row>
    <row r="374" spans="1:6">
      <c r="A374" s="181" t="s">
        <v>20</v>
      </c>
      <c r="B374" s="182">
        <v>5</v>
      </c>
      <c r="C374" s="301">
        <v>22</v>
      </c>
      <c r="D374" s="301">
        <f t="shared" si="6"/>
        <v>4.875</v>
      </c>
      <c r="E374" s="301">
        <v>0.25</v>
      </c>
    </row>
    <row r="375" spans="1:6" ht="29">
      <c r="A375" s="181" t="s">
        <v>21</v>
      </c>
      <c r="B375" s="182">
        <v>4</v>
      </c>
      <c r="C375" s="301">
        <v>22</v>
      </c>
      <c r="D375" s="301">
        <f t="shared" si="6"/>
        <v>3.875</v>
      </c>
      <c r="E375" s="301">
        <v>0.25</v>
      </c>
    </row>
    <row r="376" spans="1:6" ht="29">
      <c r="A376" s="181" t="s">
        <v>14</v>
      </c>
      <c r="B376" s="182">
        <v>3</v>
      </c>
      <c r="C376" s="301">
        <v>22</v>
      </c>
      <c r="D376" s="301">
        <f t="shared" si="6"/>
        <v>2.875</v>
      </c>
      <c r="E376" s="301">
        <v>0.25</v>
      </c>
    </row>
    <row r="377" spans="1:6">
      <c r="A377" s="181" t="s">
        <v>27</v>
      </c>
      <c r="B377" s="182">
        <v>2</v>
      </c>
      <c r="C377" s="301">
        <v>22</v>
      </c>
      <c r="D377" s="301">
        <f t="shared" si="6"/>
        <v>1.875</v>
      </c>
      <c r="E377" s="301">
        <v>0.25</v>
      </c>
    </row>
    <row r="378" spans="1:6">
      <c r="A378" s="181" t="s">
        <v>23</v>
      </c>
      <c r="B378" s="182">
        <v>1</v>
      </c>
      <c r="C378" s="301">
        <v>22</v>
      </c>
      <c r="D378" s="301">
        <f t="shared" si="6"/>
        <v>0.875</v>
      </c>
      <c r="E378" s="301">
        <v>0.25</v>
      </c>
    </row>
    <row r="380" spans="1:6">
      <c r="A380" s="181" t="s">
        <v>31</v>
      </c>
      <c r="B380" s="182">
        <v>21</v>
      </c>
      <c r="C380" s="301">
        <v>22</v>
      </c>
      <c r="D380" s="301">
        <f t="shared" ref="D380:D400" si="7">B380-E380/2</f>
        <v>20.875</v>
      </c>
      <c r="E380" s="301">
        <v>0.25</v>
      </c>
      <c r="F380" s="447">
        <v>14.6</v>
      </c>
    </row>
    <row r="381" spans="1:6">
      <c r="A381" s="181" t="s">
        <v>29</v>
      </c>
      <c r="B381" s="182">
        <v>20</v>
      </c>
      <c r="C381" s="301">
        <v>22</v>
      </c>
      <c r="D381" s="301">
        <f t="shared" si="7"/>
        <v>19.875</v>
      </c>
      <c r="E381" s="301">
        <v>0.25</v>
      </c>
    </row>
    <row r="382" spans="1:6" ht="29">
      <c r="A382" s="181" t="s">
        <v>24</v>
      </c>
      <c r="B382" s="182">
        <v>19</v>
      </c>
      <c r="C382" s="301">
        <v>22</v>
      </c>
      <c r="D382" s="301">
        <f t="shared" si="7"/>
        <v>18.875</v>
      </c>
      <c r="E382" s="301">
        <v>0.25</v>
      </c>
    </row>
    <row r="383" spans="1:6" ht="29">
      <c r="A383" s="181" t="s">
        <v>32</v>
      </c>
      <c r="B383" s="182">
        <v>18</v>
      </c>
      <c r="C383" s="301">
        <v>22</v>
      </c>
      <c r="D383" s="301">
        <f t="shared" si="7"/>
        <v>17.875</v>
      </c>
      <c r="E383" s="301">
        <v>0.25</v>
      </c>
    </row>
    <row r="384" spans="1:6">
      <c r="A384" s="181" t="s">
        <v>20</v>
      </c>
      <c r="B384" s="182">
        <v>17</v>
      </c>
      <c r="C384" s="301">
        <v>22</v>
      </c>
      <c r="D384" s="301">
        <f t="shared" si="7"/>
        <v>16.875</v>
      </c>
      <c r="E384" s="301">
        <v>0.25</v>
      </c>
    </row>
    <row r="385" spans="1:5">
      <c r="A385" s="181" t="s">
        <v>26</v>
      </c>
      <c r="B385" s="182">
        <v>16</v>
      </c>
      <c r="C385" s="301">
        <v>22</v>
      </c>
      <c r="D385" s="301">
        <f t="shared" si="7"/>
        <v>15.875</v>
      </c>
      <c r="E385" s="301">
        <v>0.25</v>
      </c>
    </row>
    <row r="386" spans="1:5" ht="29">
      <c r="A386" s="181" t="s">
        <v>19</v>
      </c>
      <c r="B386" s="182">
        <v>15</v>
      </c>
      <c r="C386" s="301">
        <v>22</v>
      </c>
      <c r="D386" s="301">
        <f t="shared" si="7"/>
        <v>14.875</v>
      </c>
      <c r="E386" s="301">
        <v>0.25</v>
      </c>
    </row>
    <row r="387" spans="1:5" ht="29">
      <c r="A387" s="181" t="s">
        <v>21</v>
      </c>
      <c r="B387" s="182">
        <v>14</v>
      </c>
      <c r="C387" s="301">
        <v>22</v>
      </c>
      <c r="D387" s="301">
        <f t="shared" si="7"/>
        <v>13.875</v>
      </c>
      <c r="E387" s="301">
        <v>0.25</v>
      </c>
    </row>
    <row r="388" spans="1:5">
      <c r="A388" s="181" t="s">
        <v>18</v>
      </c>
      <c r="B388" s="182">
        <v>13</v>
      </c>
      <c r="C388" s="301">
        <v>22</v>
      </c>
      <c r="D388" s="301">
        <f t="shared" si="7"/>
        <v>12.875</v>
      </c>
      <c r="E388" s="301">
        <v>0.25</v>
      </c>
    </row>
    <row r="389" spans="1:5">
      <c r="A389" s="181" t="s">
        <v>30</v>
      </c>
      <c r="B389" s="182">
        <v>12</v>
      </c>
      <c r="C389" s="301">
        <v>22</v>
      </c>
      <c r="D389" s="301">
        <f t="shared" si="7"/>
        <v>11.875</v>
      </c>
      <c r="E389" s="301">
        <v>0.25</v>
      </c>
    </row>
    <row r="390" spans="1:5">
      <c r="A390" s="181" t="s">
        <v>8</v>
      </c>
      <c r="B390" s="182">
        <v>11</v>
      </c>
      <c r="C390" s="301">
        <v>22</v>
      </c>
      <c r="D390" s="301">
        <f t="shared" si="7"/>
        <v>10.875</v>
      </c>
      <c r="E390" s="301">
        <v>0.25</v>
      </c>
    </row>
    <row r="391" spans="1:5">
      <c r="A391" s="181" t="s">
        <v>15</v>
      </c>
      <c r="B391" s="182">
        <v>10</v>
      </c>
      <c r="C391" s="301">
        <v>22</v>
      </c>
      <c r="D391" s="301">
        <f t="shared" si="7"/>
        <v>9.875</v>
      </c>
      <c r="E391" s="301">
        <v>0.25</v>
      </c>
    </row>
    <row r="392" spans="1:5">
      <c r="A392" s="181" t="s">
        <v>17</v>
      </c>
      <c r="B392" s="182">
        <v>9</v>
      </c>
      <c r="C392" s="301">
        <v>22</v>
      </c>
      <c r="D392" s="301">
        <f t="shared" si="7"/>
        <v>8.875</v>
      </c>
      <c r="E392" s="301">
        <v>0.25</v>
      </c>
    </row>
    <row r="393" spans="1:5" ht="29">
      <c r="A393" s="181" t="s">
        <v>14</v>
      </c>
      <c r="B393" s="182">
        <v>8</v>
      </c>
      <c r="C393" s="301">
        <v>22</v>
      </c>
      <c r="D393" s="301">
        <f t="shared" si="7"/>
        <v>7.875</v>
      </c>
      <c r="E393" s="301">
        <v>0.25</v>
      </c>
    </row>
    <row r="394" spans="1:5">
      <c r="A394" s="181" t="s">
        <v>28</v>
      </c>
      <c r="B394" s="182">
        <v>7</v>
      </c>
      <c r="C394" s="301">
        <v>22</v>
      </c>
      <c r="D394" s="301">
        <f t="shared" si="7"/>
        <v>6.875</v>
      </c>
      <c r="E394" s="301">
        <v>0.25</v>
      </c>
    </row>
    <row r="395" spans="1:5">
      <c r="A395" s="181" t="s">
        <v>25</v>
      </c>
      <c r="B395" s="182">
        <v>6</v>
      </c>
      <c r="C395" s="301">
        <v>22</v>
      </c>
      <c r="D395" s="301">
        <f t="shared" si="7"/>
        <v>5.875</v>
      </c>
      <c r="E395" s="301">
        <v>0.25</v>
      </c>
    </row>
    <row r="396" spans="1:5" ht="29">
      <c r="A396" s="181" t="s">
        <v>16</v>
      </c>
      <c r="B396" s="182">
        <v>5</v>
      </c>
      <c r="C396" s="301">
        <v>22</v>
      </c>
      <c r="D396" s="301">
        <f t="shared" si="7"/>
        <v>4.875</v>
      </c>
      <c r="E396" s="301">
        <v>0.25</v>
      </c>
    </row>
    <row r="397" spans="1:5">
      <c r="A397" s="181" t="s">
        <v>33</v>
      </c>
      <c r="B397" s="182">
        <v>4</v>
      </c>
      <c r="C397" s="301">
        <v>22</v>
      </c>
      <c r="D397" s="301">
        <f t="shared" si="7"/>
        <v>3.875</v>
      </c>
      <c r="E397" s="301">
        <v>0.25</v>
      </c>
    </row>
    <row r="398" spans="1:5" ht="29">
      <c r="A398" s="181" t="s">
        <v>22</v>
      </c>
      <c r="B398" s="182">
        <v>3</v>
      </c>
      <c r="C398" s="301">
        <v>22</v>
      </c>
      <c r="D398" s="301">
        <f t="shared" si="7"/>
        <v>2.875</v>
      </c>
      <c r="E398" s="301">
        <v>0.25</v>
      </c>
    </row>
    <row r="399" spans="1:5">
      <c r="A399" s="181" t="s">
        <v>23</v>
      </c>
      <c r="B399" s="182">
        <v>2</v>
      </c>
      <c r="C399" s="301">
        <v>22</v>
      </c>
      <c r="D399" s="301">
        <f t="shared" si="7"/>
        <v>1.875</v>
      </c>
      <c r="E399" s="301">
        <v>0.25</v>
      </c>
    </row>
    <row r="400" spans="1:5">
      <c r="A400" s="181" t="s">
        <v>27</v>
      </c>
      <c r="B400" s="182">
        <v>1</v>
      </c>
      <c r="C400" s="301">
        <v>22</v>
      </c>
      <c r="D400" s="301">
        <f t="shared" si="7"/>
        <v>0.875</v>
      </c>
      <c r="E400" s="301">
        <v>0.25</v>
      </c>
    </row>
    <row r="404" spans="1:6">
      <c r="A404" s="455" t="s">
        <v>15</v>
      </c>
      <c r="B404" s="182">
        <v>21</v>
      </c>
      <c r="C404" s="301">
        <v>22</v>
      </c>
      <c r="D404" s="301">
        <f t="shared" ref="D404:D424" si="8">B404-E404/2</f>
        <v>20.875</v>
      </c>
      <c r="E404" s="301">
        <v>0.25</v>
      </c>
      <c r="F404" s="447">
        <v>15.1</v>
      </c>
    </row>
    <row r="405" spans="1:6">
      <c r="A405" s="455" t="s">
        <v>14</v>
      </c>
      <c r="B405" s="182">
        <v>20</v>
      </c>
      <c r="C405" s="301">
        <v>22</v>
      </c>
      <c r="D405" s="301">
        <f t="shared" si="8"/>
        <v>19.875</v>
      </c>
      <c r="E405" s="301">
        <v>0.25</v>
      </c>
    </row>
    <row r="406" spans="1:6">
      <c r="A406" s="455" t="s">
        <v>20</v>
      </c>
      <c r="B406" s="182">
        <v>19</v>
      </c>
      <c r="C406" s="301">
        <v>22</v>
      </c>
      <c r="D406" s="301">
        <f t="shared" si="8"/>
        <v>18.875</v>
      </c>
      <c r="E406" s="301">
        <v>0.25</v>
      </c>
    </row>
    <row r="407" spans="1:6" ht="26">
      <c r="A407" s="455" t="s">
        <v>19</v>
      </c>
      <c r="B407" s="182">
        <v>18</v>
      </c>
      <c r="C407" s="301">
        <v>22</v>
      </c>
      <c r="D407" s="301">
        <f t="shared" si="8"/>
        <v>17.875</v>
      </c>
      <c r="E407" s="301">
        <v>0.25</v>
      </c>
    </row>
    <row r="408" spans="1:6">
      <c r="A408" s="455" t="s">
        <v>17</v>
      </c>
      <c r="B408" s="182">
        <v>17</v>
      </c>
      <c r="C408" s="301">
        <v>22</v>
      </c>
      <c r="D408" s="301">
        <f t="shared" si="8"/>
        <v>16.875</v>
      </c>
      <c r="E408" s="301">
        <v>0.25</v>
      </c>
    </row>
    <row r="409" spans="1:6" ht="26">
      <c r="A409" s="455" t="s">
        <v>22</v>
      </c>
      <c r="B409" s="182">
        <v>16</v>
      </c>
      <c r="C409" s="301">
        <v>22</v>
      </c>
      <c r="D409" s="301">
        <f t="shared" si="8"/>
        <v>15.875</v>
      </c>
      <c r="E409" s="301">
        <v>0.25</v>
      </c>
    </row>
    <row r="410" spans="1:6">
      <c r="A410" s="438" t="s">
        <v>25</v>
      </c>
      <c r="B410" s="182">
        <v>15</v>
      </c>
      <c r="C410" s="301">
        <v>22</v>
      </c>
      <c r="D410" s="301">
        <f t="shared" si="8"/>
        <v>14.875</v>
      </c>
      <c r="E410" s="301">
        <v>0.25</v>
      </c>
    </row>
    <row r="411" spans="1:6" ht="26">
      <c r="A411" s="455" t="s">
        <v>16</v>
      </c>
      <c r="B411" s="182">
        <v>14</v>
      </c>
      <c r="C411" s="301">
        <v>22</v>
      </c>
      <c r="D411" s="301">
        <f t="shared" si="8"/>
        <v>13.875</v>
      </c>
      <c r="E411" s="301">
        <v>0.25</v>
      </c>
    </row>
    <row r="412" spans="1:6">
      <c r="A412" s="455" t="s">
        <v>28</v>
      </c>
      <c r="B412" s="182">
        <v>13</v>
      </c>
      <c r="C412" s="301">
        <v>22</v>
      </c>
      <c r="D412" s="301">
        <f t="shared" si="8"/>
        <v>12.875</v>
      </c>
      <c r="E412" s="301">
        <v>0.25</v>
      </c>
    </row>
    <row r="413" spans="1:6">
      <c r="A413" s="455" t="s">
        <v>27</v>
      </c>
      <c r="B413" s="182">
        <v>12</v>
      </c>
      <c r="C413" s="301">
        <v>22</v>
      </c>
      <c r="D413" s="301">
        <f t="shared" si="8"/>
        <v>11.875</v>
      </c>
      <c r="E413" s="301">
        <v>0.25</v>
      </c>
    </row>
    <row r="414" spans="1:6">
      <c r="A414" s="455" t="s">
        <v>33</v>
      </c>
      <c r="B414" s="182">
        <v>11</v>
      </c>
      <c r="C414" s="301">
        <v>22</v>
      </c>
      <c r="D414" s="301">
        <f t="shared" si="8"/>
        <v>10.875</v>
      </c>
      <c r="E414" s="301">
        <v>0.25</v>
      </c>
    </row>
    <row r="415" spans="1:6">
      <c r="A415" s="455" t="s">
        <v>26</v>
      </c>
      <c r="B415" s="182">
        <v>10</v>
      </c>
      <c r="C415" s="301">
        <v>22</v>
      </c>
      <c r="D415" s="301">
        <f t="shared" si="8"/>
        <v>9.875</v>
      </c>
      <c r="E415" s="301">
        <v>0.25</v>
      </c>
    </row>
    <row r="416" spans="1:6" ht="26">
      <c r="A416" s="455" t="s">
        <v>21</v>
      </c>
      <c r="B416" s="182">
        <v>9</v>
      </c>
      <c r="C416" s="301">
        <v>22</v>
      </c>
      <c r="D416" s="301">
        <f t="shared" si="8"/>
        <v>8.875</v>
      </c>
      <c r="E416" s="301">
        <v>0.25</v>
      </c>
    </row>
    <row r="417" spans="1:6">
      <c r="A417" s="449" t="s">
        <v>8</v>
      </c>
      <c r="B417" s="182">
        <v>8</v>
      </c>
      <c r="C417" s="301">
        <v>22</v>
      </c>
      <c r="D417" s="301">
        <f t="shared" si="8"/>
        <v>7.875</v>
      </c>
      <c r="E417" s="301">
        <v>0.25</v>
      </c>
    </row>
    <row r="418" spans="1:6">
      <c r="A418" s="455" t="s">
        <v>18</v>
      </c>
      <c r="B418" s="182">
        <v>7</v>
      </c>
      <c r="C418" s="301">
        <v>22</v>
      </c>
      <c r="D418" s="301">
        <f t="shared" si="8"/>
        <v>6.875</v>
      </c>
      <c r="E418" s="301">
        <v>0.25</v>
      </c>
    </row>
    <row r="419" spans="1:6">
      <c r="A419" s="455" t="s">
        <v>23</v>
      </c>
      <c r="B419" s="182">
        <v>6</v>
      </c>
      <c r="C419" s="301">
        <v>22</v>
      </c>
      <c r="D419" s="301">
        <f t="shared" si="8"/>
        <v>5.875</v>
      </c>
      <c r="E419" s="301">
        <v>0.25</v>
      </c>
    </row>
    <row r="420" spans="1:6">
      <c r="A420" s="455" t="s">
        <v>30</v>
      </c>
      <c r="B420" s="182">
        <v>5</v>
      </c>
      <c r="C420" s="301">
        <v>22</v>
      </c>
      <c r="D420" s="301">
        <f t="shared" si="8"/>
        <v>4.875</v>
      </c>
      <c r="E420" s="301">
        <v>0.25</v>
      </c>
    </row>
    <row r="421" spans="1:6" ht="26">
      <c r="A421" s="455" t="s">
        <v>24</v>
      </c>
      <c r="B421" s="182">
        <v>4</v>
      </c>
      <c r="C421" s="301">
        <v>22</v>
      </c>
      <c r="D421" s="301">
        <f t="shared" si="8"/>
        <v>3.875</v>
      </c>
      <c r="E421" s="301">
        <v>0.25</v>
      </c>
    </row>
    <row r="422" spans="1:6">
      <c r="A422" s="455" t="s">
        <v>32</v>
      </c>
      <c r="B422" s="182">
        <v>3</v>
      </c>
      <c r="C422" s="301">
        <v>22</v>
      </c>
      <c r="D422" s="301">
        <f t="shared" si="8"/>
        <v>2.875</v>
      </c>
      <c r="E422" s="301">
        <v>0.25</v>
      </c>
    </row>
    <row r="423" spans="1:6">
      <c r="A423" s="455" t="s">
        <v>29</v>
      </c>
      <c r="B423" s="182">
        <v>2</v>
      </c>
      <c r="C423" s="301">
        <v>22</v>
      </c>
      <c r="D423" s="301">
        <f t="shared" si="8"/>
        <v>1.875</v>
      </c>
      <c r="E423" s="301">
        <v>0.25</v>
      </c>
    </row>
    <row r="424" spans="1:6">
      <c r="A424" s="455" t="s">
        <v>31</v>
      </c>
      <c r="B424" s="182">
        <v>1</v>
      </c>
      <c r="C424" s="301">
        <v>22</v>
      </c>
      <c r="D424" s="301">
        <f t="shared" si="8"/>
        <v>0.875</v>
      </c>
      <c r="E424" s="301">
        <v>0.25</v>
      </c>
    </row>
    <row r="426" spans="1:6">
      <c r="A426" s="181" t="s">
        <v>15</v>
      </c>
      <c r="B426" s="182">
        <v>21</v>
      </c>
      <c r="C426" s="301">
        <v>22</v>
      </c>
      <c r="D426" s="301">
        <f t="shared" ref="D426:D446" si="9">B426-E426/2</f>
        <v>20.875</v>
      </c>
      <c r="E426" s="301">
        <v>0.25</v>
      </c>
      <c r="F426" s="447">
        <v>15.2</v>
      </c>
    </row>
    <row r="427" spans="1:6" ht="29">
      <c r="A427" s="181" t="s">
        <v>14</v>
      </c>
      <c r="B427" s="182">
        <v>20</v>
      </c>
      <c r="C427" s="301">
        <v>22</v>
      </c>
      <c r="D427" s="301">
        <f t="shared" si="9"/>
        <v>19.875</v>
      </c>
      <c r="E427" s="301">
        <v>0.25</v>
      </c>
    </row>
    <row r="428" spans="1:6">
      <c r="A428" s="181" t="s">
        <v>20</v>
      </c>
      <c r="B428" s="182">
        <v>19</v>
      </c>
      <c r="C428" s="301">
        <v>22</v>
      </c>
      <c r="D428" s="301">
        <f t="shared" si="9"/>
        <v>18.875</v>
      </c>
      <c r="E428" s="301">
        <v>0.25</v>
      </c>
    </row>
    <row r="429" spans="1:6" ht="29">
      <c r="A429" s="181" t="s">
        <v>19</v>
      </c>
      <c r="B429" s="182">
        <v>18</v>
      </c>
      <c r="C429" s="301">
        <v>22</v>
      </c>
      <c r="D429" s="301">
        <f t="shared" si="9"/>
        <v>17.875</v>
      </c>
      <c r="E429" s="301">
        <v>0.25</v>
      </c>
    </row>
    <row r="430" spans="1:6">
      <c r="A430" s="181" t="s">
        <v>17</v>
      </c>
      <c r="B430" s="182">
        <v>17</v>
      </c>
      <c r="C430" s="301">
        <v>22</v>
      </c>
      <c r="D430" s="301">
        <f t="shared" si="9"/>
        <v>16.875</v>
      </c>
      <c r="E430" s="301">
        <v>0.25</v>
      </c>
    </row>
    <row r="431" spans="1:6" ht="29">
      <c r="A431" s="181" t="s">
        <v>22</v>
      </c>
      <c r="B431" s="182">
        <v>16</v>
      </c>
      <c r="C431" s="301">
        <v>22</v>
      </c>
      <c r="D431" s="301">
        <f t="shared" si="9"/>
        <v>15.875</v>
      </c>
      <c r="E431" s="301">
        <v>0.25</v>
      </c>
    </row>
    <row r="432" spans="1:6">
      <c r="A432" s="181" t="s">
        <v>25</v>
      </c>
      <c r="B432" s="182">
        <v>15</v>
      </c>
      <c r="C432" s="301">
        <v>22</v>
      </c>
      <c r="D432" s="301">
        <f t="shared" si="9"/>
        <v>14.875</v>
      </c>
      <c r="E432" s="301">
        <v>0.25</v>
      </c>
    </row>
    <row r="433" spans="1:5">
      <c r="A433" s="181" t="s">
        <v>28</v>
      </c>
      <c r="B433" s="182">
        <v>14</v>
      </c>
      <c r="C433" s="301">
        <v>22</v>
      </c>
      <c r="D433" s="301">
        <f t="shared" si="9"/>
        <v>13.875</v>
      </c>
      <c r="E433" s="301">
        <v>0.25</v>
      </c>
    </row>
    <row r="434" spans="1:5" ht="29">
      <c r="A434" s="181" t="s">
        <v>16</v>
      </c>
      <c r="B434" s="182">
        <v>13</v>
      </c>
      <c r="C434" s="301">
        <v>22</v>
      </c>
      <c r="D434" s="301">
        <f t="shared" si="9"/>
        <v>12.875</v>
      </c>
      <c r="E434" s="301">
        <v>0.25</v>
      </c>
    </row>
    <row r="435" spans="1:5">
      <c r="A435" s="181" t="s">
        <v>27</v>
      </c>
      <c r="B435" s="182">
        <v>12</v>
      </c>
      <c r="C435" s="301">
        <v>22</v>
      </c>
      <c r="D435" s="301">
        <f t="shared" si="9"/>
        <v>11.875</v>
      </c>
      <c r="E435" s="301">
        <v>0.25</v>
      </c>
    </row>
    <row r="436" spans="1:5" ht="29">
      <c r="A436" s="181" t="s">
        <v>21</v>
      </c>
      <c r="B436" s="182">
        <v>11</v>
      </c>
      <c r="C436" s="301">
        <v>22</v>
      </c>
      <c r="D436" s="301">
        <f t="shared" si="9"/>
        <v>10.875</v>
      </c>
      <c r="E436" s="301">
        <v>0.25</v>
      </c>
    </row>
    <row r="437" spans="1:5">
      <c r="A437" s="181" t="s">
        <v>26</v>
      </c>
      <c r="B437" s="182">
        <v>10</v>
      </c>
      <c r="C437" s="301">
        <v>22</v>
      </c>
      <c r="D437" s="301">
        <f t="shared" si="9"/>
        <v>9.875</v>
      </c>
      <c r="E437" s="301">
        <v>0.25</v>
      </c>
    </row>
    <row r="438" spans="1:5">
      <c r="A438" s="181" t="s">
        <v>23</v>
      </c>
      <c r="B438" s="182">
        <v>9</v>
      </c>
      <c r="C438" s="301">
        <v>22</v>
      </c>
      <c r="D438" s="301">
        <f t="shared" si="9"/>
        <v>8.875</v>
      </c>
      <c r="E438" s="301">
        <v>0.25</v>
      </c>
    </row>
    <row r="439" spans="1:5" ht="29">
      <c r="A439" s="181" t="s">
        <v>24</v>
      </c>
      <c r="B439" s="182">
        <v>8</v>
      </c>
      <c r="C439" s="301">
        <v>22</v>
      </c>
      <c r="D439" s="301">
        <f t="shared" si="9"/>
        <v>7.875</v>
      </c>
      <c r="E439" s="301">
        <v>0.25</v>
      </c>
    </row>
    <row r="440" spans="1:5">
      <c r="A440" s="181" t="s">
        <v>30</v>
      </c>
      <c r="B440" s="182">
        <v>7</v>
      </c>
      <c r="C440" s="301">
        <v>22</v>
      </c>
      <c r="D440" s="301">
        <f t="shared" si="9"/>
        <v>6.875</v>
      </c>
      <c r="E440" s="301">
        <v>0.25</v>
      </c>
    </row>
    <row r="441" spans="1:5">
      <c r="A441" s="181" t="s">
        <v>33</v>
      </c>
      <c r="B441" s="182">
        <v>6</v>
      </c>
      <c r="C441" s="301">
        <v>22</v>
      </c>
      <c r="D441" s="301">
        <f t="shared" si="9"/>
        <v>5.875</v>
      </c>
      <c r="E441" s="301">
        <v>0.25</v>
      </c>
    </row>
    <row r="442" spans="1:5">
      <c r="A442" s="181" t="s">
        <v>8</v>
      </c>
      <c r="B442" s="182">
        <v>5</v>
      </c>
      <c r="C442" s="301">
        <v>22</v>
      </c>
      <c r="D442" s="301">
        <f t="shared" si="9"/>
        <v>4.875</v>
      </c>
      <c r="E442" s="301">
        <v>0.25</v>
      </c>
    </row>
    <row r="443" spans="1:5" ht="29">
      <c r="A443" s="181" t="s">
        <v>32</v>
      </c>
      <c r="B443" s="182">
        <v>4</v>
      </c>
      <c r="C443" s="301">
        <v>22</v>
      </c>
      <c r="D443" s="301">
        <f t="shared" si="9"/>
        <v>3.875</v>
      </c>
      <c r="E443" s="301">
        <v>0.25</v>
      </c>
    </row>
    <row r="444" spans="1:5">
      <c r="A444" s="181" t="s">
        <v>29</v>
      </c>
      <c r="B444" s="182">
        <v>3</v>
      </c>
      <c r="C444" s="301">
        <v>22</v>
      </c>
      <c r="D444" s="301">
        <f t="shared" si="9"/>
        <v>2.875</v>
      </c>
      <c r="E444" s="301">
        <v>0.25</v>
      </c>
    </row>
    <row r="445" spans="1:5">
      <c r="A445" s="181" t="s">
        <v>31</v>
      </c>
      <c r="B445" s="182">
        <v>2</v>
      </c>
      <c r="C445" s="301">
        <v>22</v>
      </c>
      <c r="D445" s="301">
        <f t="shared" si="9"/>
        <v>1.875</v>
      </c>
      <c r="E445" s="301">
        <v>0.25</v>
      </c>
    </row>
    <row r="446" spans="1:5">
      <c r="A446" s="181" t="s">
        <v>18</v>
      </c>
      <c r="B446" s="182">
        <v>1</v>
      </c>
      <c r="C446" s="301">
        <v>22</v>
      </c>
      <c r="D446" s="301">
        <f t="shared" si="9"/>
        <v>0.875</v>
      </c>
      <c r="E446" s="301">
        <v>0.25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8"/>
  <sheetViews>
    <sheetView zoomScale="60" zoomScaleNormal="60" workbookViewId="0">
      <selection activeCell="K29" sqref="K29"/>
    </sheetView>
  </sheetViews>
  <sheetFormatPr defaultRowHeight="14.5"/>
  <cols>
    <col min="2" max="2" width="19.1796875" bestFit="1" customWidth="1"/>
    <col min="3" max="4" width="9.453125" customWidth="1"/>
    <col min="5" max="5" width="8.54296875" customWidth="1"/>
    <col min="6" max="6" width="8" customWidth="1"/>
    <col min="7" max="7" width="9" customWidth="1"/>
    <col min="8" max="8" width="7.54296875" customWidth="1"/>
    <col min="9" max="9" width="12.453125" customWidth="1"/>
    <col min="10" max="10" width="8.453125" customWidth="1"/>
    <col min="11" max="11" width="9.1796875" customWidth="1"/>
    <col min="12" max="12" width="8.1796875" customWidth="1"/>
    <col min="13" max="13" width="7.453125" customWidth="1"/>
    <col min="14" max="14" width="7.81640625" customWidth="1"/>
    <col min="15" max="15" width="8.54296875" customWidth="1"/>
    <col min="16" max="16" width="7.453125" customWidth="1"/>
  </cols>
  <sheetData>
    <row r="1" spans="1:16" s="73" customFormat="1">
      <c r="A1" s="469" t="s">
        <v>454</v>
      </c>
      <c r="B1" s="469"/>
      <c r="C1" s="469"/>
      <c r="D1" s="469"/>
      <c r="E1" s="469"/>
      <c r="F1" s="469"/>
      <c r="G1" s="469"/>
      <c r="H1" s="469"/>
      <c r="I1" s="469"/>
      <c r="J1" s="156"/>
      <c r="K1" s="302"/>
      <c r="L1" s="302"/>
      <c r="M1" s="302"/>
      <c r="N1" s="302"/>
      <c r="O1" s="302"/>
      <c r="P1" s="302"/>
    </row>
    <row r="2" spans="1:16" s="248" customFormat="1">
      <c r="A2" s="308"/>
      <c r="B2" s="308"/>
      <c r="C2" s="308"/>
      <c r="D2" s="308"/>
      <c r="E2" s="308"/>
      <c r="F2" s="308"/>
      <c r="G2" s="308"/>
      <c r="H2" s="308"/>
      <c r="I2" s="308"/>
      <c r="J2" s="308"/>
      <c r="K2" s="308"/>
      <c r="L2" s="308"/>
      <c r="M2" s="308"/>
      <c r="N2" s="308"/>
      <c r="O2" s="308"/>
      <c r="P2" s="308"/>
    </row>
    <row r="3" spans="1:16" s="248" customFormat="1">
      <c r="A3" s="308"/>
      <c r="B3" s="308"/>
      <c r="C3" s="308"/>
      <c r="D3" s="308"/>
      <c r="E3" s="308"/>
      <c r="F3" s="308"/>
      <c r="G3" s="308"/>
      <c r="H3" s="308"/>
      <c r="I3" s="308"/>
      <c r="J3" s="308"/>
      <c r="K3" s="308"/>
      <c r="L3" s="308"/>
      <c r="M3" s="308"/>
      <c r="N3" s="308"/>
      <c r="O3" s="308"/>
      <c r="P3" s="308"/>
    </row>
    <row r="4" spans="1:16" s="28" customFormat="1" ht="48">
      <c r="B4" s="71"/>
      <c r="C4" s="71" t="s">
        <v>1</v>
      </c>
      <c r="D4" s="71" t="s">
        <v>186</v>
      </c>
      <c r="E4" s="71" t="s">
        <v>2</v>
      </c>
      <c r="F4" s="71" t="s">
        <v>186</v>
      </c>
      <c r="G4" s="71" t="s">
        <v>3</v>
      </c>
      <c r="H4" s="71" t="s">
        <v>186</v>
      </c>
      <c r="I4" s="72" t="s">
        <v>4</v>
      </c>
      <c r="J4" s="71" t="s">
        <v>186</v>
      </c>
      <c r="K4" s="72" t="s">
        <v>5</v>
      </c>
      <c r="L4" s="71" t="s">
        <v>186</v>
      </c>
      <c r="M4" s="72" t="s">
        <v>6</v>
      </c>
      <c r="N4" s="71" t="s">
        <v>186</v>
      </c>
      <c r="O4" s="72" t="s">
        <v>7</v>
      </c>
      <c r="P4" s="71" t="s">
        <v>186</v>
      </c>
    </row>
    <row r="5" spans="1:16" s="248" customFormat="1">
      <c r="A5" s="308"/>
      <c r="B5" s="55" t="s">
        <v>25</v>
      </c>
      <c r="C5" s="251">
        <v>0.66800000000000004</v>
      </c>
      <c r="D5" s="32">
        <v>2.2000000000000002</v>
      </c>
      <c r="E5" s="251">
        <v>0.16400000000000001</v>
      </c>
      <c r="F5" s="32">
        <v>0.5</v>
      </c>
      <c r="G5" s="251">
        <v>1.0999999999999999E-2</v>
      </c>
      <c r="H5" s="32">
        <v>0.5</v>
      </c>
      <c r="I5" s="251">
        <v>0.09</v>
      </c>
      <c r="J5" s="32">
        <v>0.3</v>
      </c>
      <c r="K5" s="251" t="s">
        <v>187</v>
      </c>
      <c r="L5" s="32" t="s">
        <v>187</v>
      </c>
      <c r="M5" s="251">
        <v>0.105</v>
      </c>
      <c r="N5" s="32">
        <v>1.9</v>
      </c>
      <c r="O5" s="251">
        <v>0.19400000000000001</v>
      </c>
      <c r="P5" s="29" t="s">
        <v>545</v>
      </c>
    </row>
    <row r="6" spans="1:16" s="248" customFormat="1">
      <c r="A6" s="308"/>
      <c r="B6" s="54" t="s">
        <v>31</v>
      </c>
      <c r="C6" s="162">
        <v>0.74299999999999999</v>
      </c>
      <c r="D6" s="31">
        <v>0.7</v>
      </c>
      <c r="E6" s="292">
        <v>7.0000000000000007E-2</v>
      </c>
      <c r="F6" s="301">
        <v>0.4</v>
      </c>
      <c r="G6" s="162">
        <v>4.0000000000000001E-3</v>
      </c>
      <c r="H6" s="31">
        <v>0.1</v>
      </c>
      <c r="I6" s="162">
        <v>0.18</v>
      </c>
      <c r="J6" s="31">
        <v>0.2</v>
      </c>
      <c r="K6" s="162">
        <v>2E-3</v>
      </c>
      <c r="L6" s="31">
        <v>0.1</v>
      </c>
      <c r="M6" s="162">
        <v>3.4000000000000002E-2</v>
      </c>
      <c r="N6" s="31">
        <v>0.7</v>
      </c>
      <c r="O6" s="162">
        <v>0.21</v>
      </c>
      <c r="P6" s="233" t="s">
        <v>545</v>
      </c>
    </row>
    <row r="7" spans="1:16" s="248" customFormat="1">
      <c r="A7" s="308"/>
      <c r="B7" s="54" t="s">
        <v>21</v>
      </c>
      <c r="C7" s="162">
        <v>0.749</v>
      </c>
      <c r="D7" s="31">
        <v>0.9</v>
      </c>
      <c r="E7" s="162">
        <v>0.19700000000000001</v>
      </c>
      <c r="F7" s="31">
        <v>0.4</v>
      </c>
      <c r="G7" s="162">
        <v>8.0000000000000002E-3</v>
      </c>
      <c r="H7" s="31">
        <v>0.4</v>
      </c>
      <c r="I7" s="162">
        <v>6.4000000000000001E-2</v>
      </c>
      <c r="J7" s="31">
        <v>0.3</v>
      </c>
      <c r="K7" s="162">
        <v>2E-3</v>
      </c>
      <c r="L7" s="31">
        <v>0.1</v>
      </c>
      <c r="M7" s="162">
        <v>2.5000000000000001E-2</v>
      </c>
      <c r="N7" s="31">
        <v>0.6</v>
      </c>
      <c r="O7" s="162">
        <v>8.5000000000000006E-2</v>
      </c>
      <c r="P7" s="233" t="s">
        <v>545</v>
      </c>
    </row>
    <row r="8" spans="1:16" s="248" customFormat="1">
      <c r="A8" s="308"/>
      <c r="B8" s="54" t="s">
        <v>23</v>
      </c>
      <c r="C8" s="162">
        <v>0.65700000000000003</v>
      </c>
      <c r="D8" s="31">
        <v>1.2</v>
      </c>
      <c r="E8" s="162">
        <v>0.21299999999999999</v>
      </c>
      <c r="F8" s="31">
        <v>0.6</v>
      </c>
      <c r="G8" s="162">
        <v>5.0000000000000001E-3</v>
      </c>
      <c r="H8" s="31">
        <v>0.1</v>
      </c>
      <c r="I8" s="162">
        <v>6.6000000000000003E-2</v>
      </c>
      <c r="J8" s="31">
        <v>0.2</v>
      </c>
      <c r="K8" s="162">
        <v>1E-3</v>
      </c>
      <c r="L8" s="31">
        <v>0.1</v>
      </c>
      <c r="M8" s="162">
        <v>0.09</v>
      </c>
      <c r="N8" s="31">
        <v>1.2</v>
      </c>
      <c r="O8" s="162">
        <v>0.17599999999999999</v>
      </c>
      <c r="P8" s="233" t="s">
        <v>545</v>
      </c>
    </row>
    <row r="9" spans="1:16" s="248" customFormat="1">
      <c r="A9" s="308"/>
      <c r="B9" s="54" t="s">
        <v>14</v>
      </c>
      <c r="C9" s="162">
        <v>0.93500000000000005</v>
      </c>
      <c r="D9" s="31">
        <v>1.7</v>
      </c>
      <c r="E9" s="162">
        <v>5.3999999999999999E-2</v>
      </c>
      <c r="F9" s="31">
        <v>1.2</v>
      </c>
      <c r="G9" s="162" t="s">
        <v>187</v>
      </c>
      <c r="H9" s="31" t="s">
        <v>187</v>
      </c>
      <c r="I9" s="162">
        <v>1.0999999999999999E-2</v>
      </c>
      <c r="J9" s="31">
        <v>0.7</v>
      </c>
      <c r="K9" s="162" t="s">
        <v>187</v>
      </c>
      <c r="L9" s="31" t="s">
        <v>187</v>
      </c>
      <c r="M9" s="162">
        <v>1.4999999999999999E-2</v>
      </c>
      <c r="N9" s="31">
        <v>1.1000000000000001</v>
      </c>
      <c r="O9" s="162">
        <v>8.1000000000000003E-2</v>
      </c>
      <c r="P9" s="233" t="s">
        <v>545</v>
      </c>
    </row>
    <row r="10" spans="1:16" s="248" customFormat="1">
      <c r="A10" s="308"/>
      <c r="B10" s="54" t="s">
        <v>22</v>
      </c>
      <c r="C10" s="162">
        <v>0.68799999999999994</v>
      </c>
      <c r="D10" s="31">
        <v>2.9</v>
      </c>
      <c r="E10" s="162">
        <v>0.23699999999999999</v>
      </c>
      <c r="F10" s="31">
        <v>1.6</v>
      </c>
      <c r="G10" s="162">
        <v>2.1999999999999999E-2</v>
      </c>
      <c r="H10" s="31">
        <v>0.9</v>
      </c>
      <c r="I10" s="162">
        <v>2.5999999999999999E-2</v>
      </c>
      <c r="J10" s="31">
        <v>0.9</v>
      </c>
      <c r="K10" s="162">
        <v>1E-3</v>
      </c>
      <c r="L10" s="31">
        <v>0.1</v>
      </c>
      <c r="M10" s="162">
        <v>8.2000000000000003E-2</v>
      </c>
      <c r="N10" s="31">
        <v>2.5</v>
      </c>
      <c r="O10" s="162">
        <v>0.318</v>
      </c>
      <c r="P10" s="233" t="s">
        <v>545</v>
      </c>
    </row>
    <row r="11" spans="1:16" s="248" customFormat="1">
      <c r="A11" s="308"/>
      <c r="B11" s="54" t="s">
        <v>29</v>
      </c>
      <c r="C11" s="162">
        <v>0.46600000000000003</v>
      </c>
      <c r="D11" s="31">
        <v>1.1000000000000001</v>
      </c>
      <c r="E11" s="162">
        <v>0.41899999999999998</v>
      </c>
      <c r="F11" s="31">
        <v>0.6</v>
      </c>
      <c r="G11" s="162">
        <v>6.0000000000000001E-3</v>
      </c>
      <c r="H11" s="31">
        <v>0.2</v>
      </c>
      <c r="I11" s="162">
        <v>6.5000000000000002E-2</v>
      </c>
      <c r="J11" s="31">
        <v>0.2</v>
      </c>
      <c r="K11" s="162">
        <v>1E-3</v>
      </c>
      <c r="L11" s="31">
        <v>0.1</v>
      </c>
      <c r="M11" s="162">
        <v>7.8E-2</v>
      </c>
      <c r="N11" s="31">
        <v>1.1000000000000001</v>
      </c>
      <c r="O11" s="162">
        <v>0.23799999999999999</v>
      </c>
      <c r="P11" s="233" t="s">
        <v>545</v>
      </c>
    </row>
    <row r="12" spans="1:16" s="248" customFormat="1">
      <c r="A12" s="308"/>
      <c r="B12" s="54" t="s">
        <v>16</v>
      </c>
      <c r="C12" s="162">
        <v>0.83299999999999996</v>
      </c>
      <c r="D12" s="31">
        <v>0.9</v>
      </c>
      <c r="E12" s="162">
        <v>0.128</v>
      </c>
      <c r="F12" s="31">
        <v>0.4</v>
      </c>
      <c r="G12" s="162">
        <v>5.0000000000000001E-3</v>
      </c>
      <c r="H12" s="31">
        <v>0.3</v>
      </c>
      <c r="I12" s="162">
        <v>3.9E-2</v>
      </c>
      <c r="J12" s="31">
        <v>0.3</v>
      </c>
      <c r="K12" s="162" t="s">
        <v>187</v>
      </c>
      <c r="L12" s="31" t="s">
        <v>187</v>
      </c>
      <c r="M12" s="162">
        <v>2.8000000000000001E-2</v>
      </c>
      <c r="N12" s="31">
        <v>0.7</v>
      </c>
      <c r="O12" s="162">
        <v>6.7000000000000004E-2</v>
      </c>
      <c r="P12" s="233" t="s">
        <v>545</v>
      </c>
    </row>
    <row r="13" spans="1:16" s="248" customFormat="1">
      <c r="A13" s="308"/>
      <c r="B13" s="54" t="s">
        <v>33</v>
      </c>
      <c r="C13" s="162">
        <v>0.59499999999999997</v>
      </c>
      <c r="D13" s="31">
        <v>1.4</v>
      </c>
      <c r="E13" s="162">
        <v>0.14899999999999999</v>
      </c>
      <c r="F13" s="31">
        <v>0.7</v>
      </c>
      <c r="G13" s="162">
        <v>1.4E-2</v>
      </c>
      <c r="H13" s="31">
        <v>0.6</v>
      </c>
      <c r="I13" s="162">
        <v>0.17100000000000001</v>
      </c>
      <c r="J13" s="31">
        <v>0.3</v>
      </c>
      <c r="K13" s="162">
        <v>1E-3</v>
      </c>
      <c r="L13" s="31">
        <v>0.1</v>
      </c>
      <c r="M13" s="162">
        <v>0.11600000000000001</v>
      </c>
      <c r="N13" s="31">
        <v>1.3</v>
      </c>
      <c r="O13" s="162">
        <v>0.42699999999999999</v>
      </c>
      <c r="P13" s="233" t="s">
        <v>545</v>
      </c>
    </row>
    <row r="14" spans="1:16" s="248" customFormat="1">
      <c r="A14" s="308"/>
      <c r="B14" s="54" t="s">
        <v>19</v>
      </c>
      <c r="C14" s="162">
        <v>0.90900000000000003</v>
      </c>
      <c r="D14" s="31">
        <v>1.5</v>
      </c>
      <c r="E14" s="162">
        <v>2.8000000000000001E-2</v>
      </c>
      <c r="F14" s="31">
        <v>0.1</v>
      </c>
      <c r="G14" s="162">
        <v>5.0000000000000001E-3</v>
      </c>
      <c r="H14" s="31">
        <v>0.4</v>
      </c>
      <c r="I14" s="162">
        <v>5.1999999999999998E-2</v>
      </c>
      <c r="J14" s="31">
        <v>0.4</v>
      </c>
      <c r="K14" s="162" t="s">
        <v>187</v>
      </c>
      <c r="L14" s="31" t="s">
        <v>187</v>
      </c>
      <c r="M14" s="162">
        <v>2.1000000000000001E-2</v>
      </c>
      <c r="N14" s="31">
        <v>1.5</v>
      </c>
      <c r="O14" s="162">
        <v>7.0000000000000007E-2</v>
      </c>
      <c r="P14" s="233" t="s">
        <v>545</v>
      </c>
    </row>
    <row r="15" spans="1:16" s="248" customFormat="1">
      <c r="A15" s="308"/>
      <c r="B15" s="54" t="s">
        <v>27</v>
      </c>
      <c r="C15" s="162">
        <v>0.61599999999999999</v>
      </c>
      <c r="D15" s="31">
        <v>1.3</v>
      </c>
      <c r="E15" s="162">
        <v>0.215</v>
      </c>
      <c r="F15" s="31">
        <v>0.6</v>
      </c>
      <c r="G15" s="162">
        <v>6.0000000000000001E-3</v>
      </c>
      <c r="H15" s="31">
        <v>0.4</v>
      </c>
      <c r="I15" s="162">
        <v>0.127</v>
      </c>
      <c r="J15" s="31">
        <v>0.2</v>
      </c>
      <c r="K15" s="162" t="s">
        <v>187</v>
      </c>
      <c r="L15" s="31" t="s">
        <v>187</v>
      </c>
      <c r="M15" s="162">
        <v>0.06</v>
      </c>
      <c r="N15" s="31">
        <v>1.2</v>
      </c>
      <c r="O15" s="162">
        <v>0.185</v>
      </c>
      <c r="P15" s="233" t="s">
        <v>545</v>
      </c>
    </row>
    <row r="16" spans="1:16" s="248" customFormat="1">
      <c r="A16" s="308"/>
      <c r="B16" s="54" t="s">
        <v>32</v>
      </c>
      <c r="C16" s="162">
        <v>0.57699999999999996</v>
      </c>
      <c r="D16" s="31">
        <v>1</v>
      </c>
      <c r="E16" s="162">
        <v>0.11899999999999999</v>
      </c>
      <c r="F16" s="31">
        <v>0.5</v>
      </c>
      <c r="G16" s="162">
        <v>8.0000000000000002E-3</v>
      </c>
      <c r="H16" s="31">
        <v>0.3</v>
      </c>
      <c r="I16" s="162">
        <v>0.25600000000000001</v>
      </c>
      <c r="J16" s="31">
        <v>0.2</v>
      </c>
      <c r="K16" s="162">
        <v>2E-3</v>
      </c>
      <c r="L16" s="31">
        <v>0.1</v>
      </c>
      <c r="M16" s="162">
        <v>7.6999999999999999E-2</v>
      </c>
      <c r="N16" s="31">
        <v>1.1000000000000001</v>
      </c>
      <c r="O16" s="162">
        <v>0.221</v>
      </c>
      <c r="P16" s="233" t="s">
        <v>545</v>
      </c>
    </row>
    <row r="17" spans="1:17" s="248" customFormat="1">
      <c r="A17" s="308"/>
      <c r="B17" s="54" t="s">
        <v>24</v>
      </c>
      <c r="C17" s="162">
        <v>0.84399999999999997</v>
      </c>
      <c r="D17" s="31">
        <v>0.6</v>
      </c>
      <c r="E17" s="162">
        <v>8.3000000000000004E-2</v>
      </c>
      <c r="F17" s="31">
        <v>0.4</v>
      </c>
      <c r="G17" s="162">
        <v>4.0000000000000001E-3</v>
      </c>
      <c r="H17" s="31">
        <v>0.1</v>
      </c>
      <c r="I17" s="162">
        <v>6.2E-2</v>
      </c>
      <c r="J17" s="31">
        <v>0.1</v>
      </c>
      <c r="K17" s="162">
        <v>0</v>
      </c>
      <c r="L17" s="31">
        <v>0.1</v>
      </c>
      <c r="M17" s="162">
        <v>2.9000000000000001E-2</v>
      </c>
      <c r="N17" s="31">
        <v>0.7</v>
      </c>
      <c r="O17" s="162">
        <v>0.111</v>
      </c>
      <c r="P17" s="233" t="s">
        <v>545</v>
      </c>
      <c r="Q17" s="308"/>
    </row>
    <row r="18" spans="1:17" s="248" customFormat="1">
      <c r="A18" s="308"/>
      <c r="B18" s="54" t="s">
        <v>26</v>
      </c>
      <c r="C18" s="162">
        <v>0.83299999999999996</v>
      </c>
      <c r="D18" s="31">
        <v>0.8</v>
      </c>
      <c r="E18" s="162">
        <v>4.2000000000000003E-2</v>
      </c>
      <c r="F18" s="31">
        <v>0.4</v>
      </c>
      <c r="G18" s="162">
        <v>5.0000000000000001E-3</v>
      </c>
      <c r="H18" s="31">
        <v>0.4</v>
      </c>
      <c r="I18" s="162">
        <v>0.12</v>
      </c>
      <c r="J18" s="31">
        <v>0.2</v>
      </c>
      <c r="K18" s="162">
        <v>1E-3</v>
      </c>
      <c r="L18" s="31">
        <v>0.1</v>
      </c>
      <c r="M18" s="162">
        <v>2.1000000000000001E-2</v>
      </c>
      <c r="N18" s="31">
        <v>0.8</v>
      </c>
      <c r="O18" s="162">
        <v>0.13900000000000001</v>
      </c>
      <c r="P18" s="233" t="s">
        <v>545</v>
      </c>
      <c r="Q18" s="308"/>
    </row>
    <row r="19" spans="1:17" s="248" customFormat="1">
      <c r="A19" s="308"/>
      <c r="B19" s="54" t="s">
        <v>18</v>
      </c>
      <c r="C19" s="162">
        <v>0.93300000000000005</v>
      </c>
      <c r="D19" s="31">
        <v>0.7</v>
      </c>
      <c r="E19" s="162">
        <v>0.04</v>
      </c>
      <c r="F19" s="31">
        <v>0.2</v>
      </c>
      <c r="G19" s="162">
        <v>3.0000000000000001E-3</v>
      </c>
      <c r="H19" s="31">
        <v>0.2</v>
      </c>
      <c r="I19" s="162">
        <v>2.3E-2</v>
      </c>
      <c r="J19" s="31">
        <v>0.1</v>
      </c>
      <c r="K19" s="162">
        <v>1E-3</v>
      </c>
      <c r="L19" s="31">
        <v>0.1</v>
      </c>
      <c r="M19" s="162">
        <v>2.1000000000000001E-2</v>
      </c>
      <c r="N19" s="31">
        <v>0.7</v>
      </c>
      <c r="O19" s="162">
        <v>9.5000000000000001E-2</v>
      </c>
      <c r="P19" s="233" t="s">
        <v>545</v>
      </c>
      <c r="Q19" s="308"/>
    </row>
    <row r="20" spans="1:17" s="248" customFormat="1">
      <c r="A20" s="308"/>
      <c r="B20" s="305" t="s">
        <v>8</v>
      </c>
      <c r="C20" s="162">
        <v>0.68400000000000005</v>
      </c>
      <c r="D20" s="31">
        <v>1.4</v>
      </c>
      <c r="E20" s="162">
        <v>0.123</v>
      </c>
      <c r="F20" s="31">
        <v>0.4</v>
      </c>
      <c r="G20" s="162">
        <v>4.0000000000000001E-3</v>
      </c>
      <c r="H20" s="31">
        <v>0.2</v>
      </c>
      <c r="I20" s="162">
        <v>6.0999999999999999E-2</v>
      </c>
      <c r="J20" s="31">
        <v>0.2</v>
      </c>
      <c r="K20" s="162">
        <v>2E-3</v>
      </c>
      <c r="L20" s="31">
        <v>0.1</v>
      </c>
      <c r="M20" s="162">
        <v>0.15</v>
      </c>
      <c r="N20" s="31">
        <v>1.4</v>
      </c>
      <c r="O20" s="162">
        <v>0.42899999999999999</v>
      </c>
      <c r="P20" s="233" t="s">
        <v>545</v>
      </c>
      <c r="Q20" s="308"/>
    </row>
    <row r="21" spans="1:17" s="248" customFormat="1">
      <c r="A21" s="308"/>
      <c r="B21" s="54" t="s">
        <v>15</v>
      </c>
      <c r="C21" s="162">
        <v>0.82599999999999996</v>
      </c>
      <c r="D21" s="31">
        <v>2</v>
      </c>
      <c r="E21" s="162">
        <v>0.158</v>
      </c>
      <c r="F21" s="31">
        <v>1.1000000000000001</v>
      </c>
      <c r="G21" s="162">
        <v>8.9999999999999993E-3</v>
      </c>
      <c r="H21" s="31">
        <v>0.6</v>
      </c>
      <c r="I21" s="162">
        <v>1.7000000000000001E-2</v>
      </c>
      <c r="J21" s="31">
        <v>0.6</v>
      </c>
      <c r="K21" s="162" t="s">
        <v>187</v>
      </c>
      <c r="L21" s="31" t="s">
        <v>187</v>
      </c>
      <c r="M21" s="162">
        <v>2.5999999999999999E-2</v>
      </c>
      <c r="N21" s="31">
        <v>1.5</v>
      </c>
      <c r="O21" s="162">
        <v>9.8000000000000004E-2</v>
      </c>
      <c r="P21" s="233" t="s">
        <v>545</v>
      </c>
      <c r="Q21" s="308"/>
    </row>
    <row r="22" spans="1:17" s="248" customFormat="1">
      <c r="A22" s="308"/>
      <c r="B22" s="54" t="s">
        <v>28</v>
      </c>
      <c r="C22" s="162">
        <v>0.628</v>
      </c>
      <c r="D22" s="31">
        <v>1.6</v>
      </c>
      <c r="E22" s="162">
        <v>0.108</v>
      </c>
      <c r="F22" s="31">
        <v>0.7</v>
      </c>
      <c r="G22" s="162">
        <v>8.0000000000000002E-3</v>
      </c>
      <c r="H22" s="31">
        <v>0.4</v>
      </c>
      <c r="I22" s="162">
        <v>0.19600000000000001</v>
      </c>
      <c r="J22" s="31">
        <v>0.3</v>
      </c>
      <c r="K22" s="162" t="s">
        <v>187</v>
      </c>
      <c r="L22" s="31" t="s">
        <v>187</v>
      </c>
      <c r="M22" s="162">
        <v>8.5000000000000006E-2</v>
      </c>
      <c r="N22" s="31">
        <v>1.8</v>
      </c>
      <c r="O22" s="162">
        <v>0.152</v>
      </c>
      <c r="P22" s="233" t="s">
        <v>545</v>
      </c>
      <c r="Q22" s="308"/>
    </row>
    <row r="23" spans="1:17" s="248" customFormat="1">
      <c r="A23" s="308"/>
      <c r="B23" s="54" t="s">
        <v>17</v>
      </c>
      <c r="C23" s="162">
        <v>0.95099999999999996</v>
      </c>
      <c r="D23" s="31">
        <v>0.7</v>
      </c>
      <c r="E23" s="162">
        <v>3.1E-2</v>
      </c>
      <c r="F23" s="31">
        <v>0.4</v>
      </c>
      <c r="G23" s="162">
        <v>2E-3</v>
      </c>
      <c r="H23" s="31">
        <v>0.2</v>
      </c>
      <c r="I23" s="162">
        <v>2.9000000000000001E-2</v>
      </c>
      <c r="J23" s="31">
        <v>0.1</v>
      </c>
      <c r="K23" s="162" t="s">
        <v>187</v>
      </c>
      <c r="L23" s="31" t="s">
        <v>187</v>
      </c>
      <c r="M23" s="162">
        <v>8.9999999999999993E-3</v>
      </c>
      <c r="N23" s="31">
        <v>0.5</v>
      </c>
      <c r="O23" s="162">
        <v>9.1999999999999998E-2</v>
      </c>
      <c r="P23" s="233" t="s">
        <v>545</v>
      </c>
      <c r="Q23" s="308"/>
    </row>
    <row r="24" spans="1:17" s="248" customFormat="1">
      <c r="A24" s="308"/>
      <c r="B24" s="54" t="s">
        <v>30</v>
      </c>
      <c r="C24" s="162">
        <v>0.52400000000000002</v>
      </c>
      <c r="D24" s="31">
        <v>1.5</v>
      </c>
      <c r="E24" s="162">
        <v>0.23</v>
      </c>
      <c r="F24" s="31">
        <v>0.6</v>
      </c>
      <c r="G24" s="162">
        <v>5.0000000000000001E-3</v>
      </c>
      <c r="H24" s="31">
        <v>0.2</v>
      </c>
      <c r="I24" s="162">
        <v>6.5000000000000002E-2</v>
      </c>
      <c r="J24" s="31">
        <v>0.3</v>
      </c>
      <c r="K24" s="162" t="s">
        <v>187</v>
      </c>
      <c r="L24" s="31" t="s">
        <v>187</v>
      </c>
      <c r="M24" s="162">
        <v>0.21</v>
      </c>
      <c r="N24" s="31">
        <v>1.6</v>
      </c>
      <c r="O24" s="162">
        <v>0.32800000000000001</v>
      </c>
      <c r="P24" s="233" t="s">
        <v>545</v>
      </c>
      <c r="Q24" s="308"/>
    </row>
    <row r="25" spans="1:17" s="248" customFormat="1">
      <c r="A25" s="308"/>
      <c r="B25" s="54" t="s">
        <v>20</v>
      </c>
      <c r="C25" s="162">
        <v>0.90300000000000002</v>
      </c>
      <c r="D25" s="31">
        <v>1.2</v>
      </c>
      <c r="E25" s="162">
        <v>6.0999999999999999E-2</v>
      </c>
      <c r="F25" s="31">
        <v>0.7</v>
      </c>
      <c r="G25" s="162" t="s">
        <v>187</v>
      </c>
      <c r="H25" s="31" t="s">
        <v>187</v>
      </c>
      <c r="I25" s="162">
        <v>3.5000000000000003E-2</v>
      </c>
      <c r="J25" s="31">
        <v>0.6</v>
      </c>
      <c r="K25" s="162" t="s">
        <v>187</v>
      </c>
      <c r="L25" s="31" t="s">
        <v>187</v>
      </c>
      <c r="M25" s="162">
        <v>3.1E-2</v>
      </c>
      <c r="N25" s="31">
        <v>1.5</v>
      </c>
      <c r="O25" s="162">
        <v>0.10199999999999999</v>
      </c>
      <c r="P25" s="233" t="s">
        <v>545</v>
      </c>
      <c r="Q25" s="308"/>
    </row>
    <row r="26" spans="1:17" s="248" customFormat="1">
      <c r="A26" s="308"/>
      <c r="B26" s="81" t="s">
        <v>9</v>
      </c>
      <c r="C26" s="162">
        <v>0.69499999999999995</v>
      </c>
      <c r="D26" s="233">
        <v>0.3</v>
      </c>
      <c r="E26" s="162">
        <v>0.151</v>
      </c>
      <c r="F26" s="233">
        <v>0.1</v>
      </c>
      <c r="G26" s="162">
        <v>6.0000000000000001E-3</v>
      </c>
      <c r="H26" s="233">
        <v>0.1</v>
      </c>
      <c r="I26" s="162">
        <v>0.107</v>
      </c>
      <c r="J26" s="233">
        <v>0.1</v>
      </c>
      <c r="K26" s="162">
        <v>1E-3</v>
      </c>
      <c r="L26" s="233">
        <v>0.1</v>
      </c>
      <c r="M26" s="162">
        <v>7.0999999999999994E-2</v>
      </c>
      <c r="N26" s="233">
        <v>0.3</v>
      </c>
      <c r="O26" s="162">
        <v>0.20899999999999999</v>
      </c>
      <c r="P26" s="233" t="s">
        <v>545</v>
      </c>
      <c r="Q26" s="308"/>
    </row>
    <row r="27" spans="1:17" s="308" customFormat="1">
      <c r="B27" s="55" t="s">
        <v>25</v>
      </c>
      <c r="C27" s="251">
        <v>0.66800000000000004</v>
      </c>
      <c r="D27" s="32">
        <v>2.2000000000000002</v>
      </c>
      <c r="E27" s="251">
        <v>0.16400000000000001</v>
      </c>
      <c r="F27" s="32">
        <v>0.5</v>
      </c>
      <c r="G27" s="251">
        <v>1.0999999999999999E-2</v>
      </c>
      <c r="H27" s="32">
        <v>0.5</v>
      </c>
      <c r="I27" s="251">
        <v>0.09</v>
      </c>
      <c r="J27" s="32">
        <v>0.3</v>
      </c>
      <c r="K27" s="251" t="s">
        <v>187</v>
      </c>
      <c r="L27" s="32" t="s">
        <v>187</v>
      </c>
      <c r="M27" s="251">
        <v>0.105</v>
      </c>
      <c r="N27" s="32">
        <v>1.9</v>
      </c>
      <c r="O27" s="251">
        <v>0.19400000000000001</v>
      </c>
      <c r="P27" s="29" t="s">
        <v>545</v>
      </c>
    </row>
    <row r="28" spans="1:17" s="248" customFormat="1" ht="26.15" customHeight="1">
      <c r="A28" s="470" t="s">
        <v>455</v>
      </c>
      <c r="B28" s="470"/>
      <c r="C28" s="470"/>
      <c r="D28" s="470"/>
      <c r="E28" s="470"/>
      <c r="F28" s="470"/>
      <c r="G28" s="470"/>
      <c r="H28" s="470"/>
      <c r="I28" s="470"/>
      <c r="J28" s="308"/>
      <c r="K28" s="308"/>
      <c r="L28" s="308"/>
      <c r="M28" s="308"/>
      <c r="N28" s="308"/>
      <c r="O28" s="308"/>
      <c r="P28" s="308"/>
      <c r="Q28" s="308"/>
    </row>
    <row r="29" spans="1:17" s="248" customFormat="1" ht="15" customHeight="1">
      <c r="A29" s="470" t="s">
        <v>188</v>
      </c>
      <c r="B29" s="470"/>
      <c r="C29" s="470"/>
      <c r="D29" s="470"/>
      <c r="E29" s="470"/>
      <c r="F29" s="470"/>
      <c r="G29" s="470"/>
      <c r="H29" s="470"/>
      <c r="I29" s="470"/>
      <c r="J29" s="308"/>
      <c r="K29" s="308"/>
      <c r="L29" s="308"/>
      <c r="M29" s="308"/>
      <c r="N29" s="308"/>
      <c r="O29" s="308"/>
      <c r="P29" s="308"/>
      <c r="Q29" s="308"/>
    </row>
    <row r="30" spans="1:17" s="308" customFormat="1" ht="15" customHeight="1">
      <c r="A30" s="315"/>
      <c r="B30" s="315"/>
      <c r="C30" s="315"/>
      <c r="D30" s="315"/>
      <c r="E30" s="315"/>
      <c r="F30" s="315"/>
      <c r="G30" s="315"/>
      <c r="H30" s="315"/>
      <c r="I30" s="315"/>
    </row>
    <row r="31" spans="1:17" s="73" customFormat="1">
      <c r="A31" s="469" t="s">
        <v>189</v>
      </c>
      <c r="B31" s="469"/>
      <c r="C31" s="469"/>
      <c r="D31" s="469"/>
      <c r="E31" s="469"/>
      <c r="F31" s="469"/>
      <c r="G31" s="469"/>
      <c r="H31" s="469"/>
      <c r="I31" s="469"/>
      <c r="J31" s="156"/>
      <c r="K31" s="302"/>
      <c r="L31" s="302"/>
      <c r="M31" s="302"/>
      <c r="N31" s="302"/>
      <c r="O31" s="302"/>
      <c r="P31" s="302"/>
      <c r="Q31" s="302"/>
    </row>
    <row r="34" spans="1:17" s="28" customFormat="1" ht="48">
      <c r="B34" s="71"/>
      <c r="C34" s="71" t="s">
        <v>190</v>
      </c>
      <c r="D34" s="71" t="s">
        <v>186</v>
      </c>
      <c r="E34" s="71" t="s">
        <v>2</v>
      </c>
      <c r="F34" s="71" t="s">
        <v>186</v>
      </c>
      <c r="G34" s="71" t="s">
        <v>3</v>
      </c>
      <c r="H34" s="71" t="s">
        <v>186</v>
      </c>
      <c r="I34" s="72" t="s">
        <v>4</v>
      </c>
      <c r="J34" s="71" t="s">
        <v>186</v>
      </c>
      <c r="K34" s="72" t="s">
        <v>5</v>
      </c>
      <c r="L34" s="71" t="s">
        <v>186</v>
      </c>
      <c r="M34" s="72" t="s">
        <v>6</v>
      </c>
      <c r="N34" s="71" t="s">
        <v>186</v>
      </c>
      <c r="O34" s="72" t="s">
        <v>7</v>
      </c>
      <c r="P34" s="71" t="s">
        <v>186</v>
      </c>
    </row>
    <row r="35" spans="1:17">
      <c r="A35" s="308"/>
      <c r="B35" s="67">
        <v>2015</v>
      </c>
      <c r="C35" s="139">
        <v>0.69799999999999995</v>
      </c>
      <c r="D35" s="140">
        <v>1.6</v>
      </c>
      <c r="E35" s="139">
        <v>0.17</v>
      </c>
      <c r="F35" s="140">
        <v>0.5</v>
      </c>
      <c r="G35" s="139">
        <v>8.0000000000000002E-3</v>
      </c>
      <c r="H35" s="140">
        <v>0.3</v>
      </c>
      <c r="I35" s="139">
        <v>9.5000000000000001E-2</v>
      </c>
      <c r="J35" s="140">
        <v>0.6</v>
      </c>
      <c r="K35" s="139">
        <v>0.01</v>
      </c>
      <c r="L35" s="140">
        <v>0.8</v>
      </c>
      <c r="M35" s="143">
        <v>6.7000000000000004E-2</v>
      </c>
      <c r="N35" s="142">
        <v>1.6</v>
      </c>
      <c r="O35" s="143">
        <v>0.187</v>
      </c>
      <c r="P35" s="142" t="s">
        <v>187</v>
      </c>
      <c r="Q35" s="308"/>
    </row>
    <row r="36" spans="1:17">
      <c r="A36" s="308"/>
      <c r="B36" s="67">
        <v>2016</v>
      </c>
      <c r="C36" s="139">
        <v>0.67400000000000004</v>
      </c>
      <c r="D36" s="140">
        <v>1.6</v>
      </c>
      <c r="E36" s="139">
        <v>0.16900000000000001</v>
      </c>
      <c r="F36" s="140">
        <v>0.6</v>
      </c>
      <c r="G36" s="139">
        <v>7.0000000000000001E-3</v>
      </c>
      <c r="H36" s="140">
        <v>0.3</v>
      </c>
      <c r="I36" s="139">
        <v>0.09</v>
      </c>
      <c r="J36" s="140">
        <v>0.1</v>
      </c>
      <c r="K36" s="139">
        <v>1E-3</v>
      </c>
      <c r="L36" s="140">
        <v>0.1</v>
      </c>
      <c r="M36" s="143">
        <v>8.8999999999999996E-2</v>
      </c>
      <c r="N36" s="142">
        <v>1.4</v>
      </c>
      <c r="O36" s="143">
        <v>0.188</v>
      </c>
      <c r="P36" s="142" t="s">
        <v>187</v>
      </c>
      <c r="Q36" s="308"/>
    </row>
    <row r="37" spans="1:17">
      <c r="A37" s="308"/>
      <c r="B37" s="67">
        <v>2017</v>
      </c>
      <c r="C37" s="139">
        <v>0.67100000000000004</v>
      </c>
      <c r="D37" s="140">
        <v>1.6</v>
      </c>
      <c r="E37" s="139">
        <v>0.16400000000000001</v>
      </c>
      <c r="F37" s="140">
        <v>0.5</v>
      </c>
      <c r="G37" s="139">
        <v>0.01</v>
      </c>
      <c r="H37" s="140">
        <v>0.6</v>
      </c>
      <c r="I37" s="139">
        <v>9.6000000000000002E-2</v>
      </c>
      <c r="J37" s="140">
        <v>0.3</v>
      </c>
      <c r="K37" s="139">
        <v>3.0000000000000001E-3</v>
      </c>
      <c r="L37" s="140">
        <v>0.2</v>
      </c>
      <c r="M37" s="143">
        <v>8.8999999999999996E-2</v>
      </c>
      <c r="N37" s="142">
        <v>1.4</v>
      </c>
      <c r="O37" s="143">
        <v>0.19</v>
      </c>
      <c r="P37" s="142" t="s">
        <v>187</v>
      </c>
      <c r="Q37" s="308"/>
    </row>
    <row r="38" spans="1:17">
      <c r="A38" s="308"/>
      <c r="B38" s="68">
        <v>2018</v>
      </c>
      <c r="C38" s="244">
        <v>0.68500000000000005</v>
      </c>
      <c r="D38" s="245">
        <v>1.6</v>
      </c>
      <c r="E38" s="244">
        <v>0.16600000000000001</v>
      </c>
      <c r="F38" s="245">
        <v>0.6</v>
      </c>
      <c r="G38" s="244">
        <v>7.0000000000000001E-3</v>
      </c>
      <c r="H38" s="245">
        <v>0.2</v>
      </c>
      <c r="I38" s="244">
        <v>9.6000000000000002E-2</v>
      </c>
      <c r="J38" s="245">
        <v>0.6</v>
      </c>
      <c r="K38" s="244">
        <v>2E-3</v>
      </c>
      <c r="L38" s="245">
        <v>0.2</v>
      </c>
      <c r="M38" s="246">
        <v>8.5999999999999993E-2</v>
      </c>
      <c r="N38" s="247">
        <v>1.3</v>
      </c>
      <c r="O38" s="246">
        <v>0.192</v>
      </c>
      <c r="P38" s="142" t="s">
        <v>187</v>
      </c>
      <c r="Q38" s="301"/>
    </row>
    <row r="39" spans="1:17">
      <c r="A39" s="308"/>
      <c r="B39" s="68">
        <v>2019</v>
      </c>
      <c r="C39" s="277">
        <v>0.66800000000000004</v>
      </c>
      <c r="D39" s="278">
        <v>2.2000000000000002</v>
      </c>
      <c r="E39" s="277">
        <v>0.16400000000000001</v>
      </c>
      <c r="F39" s="278">
        <v>0.5</v>
      </c>
      <c r="G39" s="277">
        <v>1.0999999999999999E-2</v>
      </c>
      <c r="H39" s="278">
        <v>0.5</v>
      </c>
      <c r="I39" s="277">
        <v>0.09</v>
      </c>
      <c r="J39" s="278">
        <v>0.3</v>
      </c>
      <c r="K39" s="277" t="s">
        <v>187</v>
      </c>
      <c r="L39" s="278" t="s">
        <v>187</v>
      </c>
      <c r="M39" s="277">
        <v>0.105</v>
      </c>
      <c r="N39" s="278">
        <v>1.9</v>
      </c>
      <c r="O39" s="277">
        <v>0.19400000000000001</v>
      </c>
      <c r="P39" s="142" t="s">
        <v>187</v>
      </c>
      <c r="Q39" s="301"/>
    </row>
    <row r="40" spans="1:17">
      <c r="A40" s="301"/>
      <c r="B40" s="301"/>
      <c r="C40" s="301"/>
      <c r="D40" s="301"/>
      <c r="E40" s="301"/>
      <c r="F40" s="301"/>
      <c r="G40" s="301"/>
      <c r="H40" s="301"/>
      <c r="I40" s="301"/>
      <c r="J40" s="301"/>
      <c r="K40" s="308"/>
      <c r="L40" s="308"/>
      <c r="M40" s="308"/>
      <c r="N40" s="308"/>
      <c r="O40" s="308"/>
      <c r="P40" s="308"/>
      <c r="Q40" s="308"/>
    </row>
    <row r="41" spans="1:17" ht="23.9" customHeight="1">
      <c r="A41" s="470" t="s">
        <v>518</v>
      </c>
      <c r="B41" s="470"/>
      <c r="C41" s="470"/>
      <c r="D41" s="470"/>
      <c r="E41" s="470"/>
      <c r="F41" s="470"/>
      <c r="G41" s="470"/>
      <c r="H41" s="470"/>
      <c r="I41" s="470"/>
      <c r="J41" s="157"/>
      <c r="K41" s="308"/>
      <c r="L41" s="308"/>
      <c r="M41" s="308"/>
      <c r="N41" s="308"/>
      <c r="O41" s="308"/>
      <c r="P41" s="308"/>
      <c r="Q41" s="308"/>
    </row>
    <row r="42" spans="1:17">
      <c r="A42" s="470" t="s">
        <v>188</v>
      </c>
      <c r="B42" s="470"/>
      <c r="C42" s="470"/>
      <c r="D42" s="470"/>
      <c r="E42" s="470"/>
      <c r="F42" s="470"/>
      <c r="G42" s="470"/>
      <c r="H42" s="470"/>
      <c r="I42" s="470"/>
      <c r="J42" s="315"/>
      <c r="K42" s="308"/>
      <c r="L42" s="308"/>
      <c r="M42" s="308"/>
      <c r="N42" s="308"/>
      <c r="O42" s="308"/>
      <c r="P42" s="308"/>
      <c r="Q42" s="308"/>
    </row>
    <row r="43" spans="1:17">
      <c r="A43" s="315"/>
      <c r="B43" s="315"/>
      <c r="C43" s="315"/>
      <c r="D43" s="315"/>
      <c r="E43" s="315"/>
      <c r="F43" s="315"/>
      <c r="G43" s="315"/>
      <c r="H43" s="315"/>
      <c r="I43" s="315"/>
      <c r="J43" s="315"/>
      <c r="K43" s="308"/>
      <c r="L43" s="308"/>
      <c r="M43" s="308"/>
      <c r="N43" s="308"/>
      <c r="O43" s="308"/>
      <c r="P43" s="308"/>
      <c r="Q43" s="308"/>
    </row>
    <row r="44" spans="1:17" s="73" customFormat="1">
      <c r="A44" s="469" t="s">
        <v>456</v>
      </c>
      <c r="B44" s="469"/>
      <c r="C44" s="469"/>
      <c r="D44" s="469"/>
      <c r="E44" s="469"/>
      <c r="F44" s="469"/>
      <c r="G44" s="469"/>
      <c r="H44" s="469"/>
      <c r="I44" s="469"/>
      <c r="J44" s="156"/>
      <c r="K44" s="302"/>
      <c r="L44" s="302"/>
      <c r="M44" s="302"/>
      <c r="N44" s="302"/>
      <c r="O44" s="302"/>
      <c r="P44" s="302"/>
      <c r="Q44" s="302"/>
    </row>
    <row r="45" spans="1:17">
      <c r="A45" s="315"/>
      <c r="B45" s="315"/>
      <c r="C45" s="315"/>
      <c r="D45" s="315"/>
      <c r="E45" s="315"/>
      <c r="F45" s="315"/>
      <c r="G45" s="315"/>
      <c r="H45" s="315"/>
      <c r="I45" s="315"/>
      <c r="J45" s="315"/>
      <c r="K45" s="308"/>
      <c r="L45" s="308"/>
      <c r="M45" s="308"/>
      <c r="N45" s="308"/>
      <c r="O45" s="308"/>
      <c r="P45" s="308"/>
      <c r="Q45" s="308"/>
    </row>
    <row r="46" spans="1:17" s="28" customFormat="1" ht="48">
      <c r="B46" s="71"/>
      <c r="C46" s="71" t="s">
        <v>1</v>
      </c>
      <c r="D46" s="71" t="s">
        <v>186</v>
      </c>
      <c r="E46" s="71" t="s">
        <v>2</v>
      </c>
      <c r="F46" s="71" t="s">
        <v>186</v>
      </c>
      <c r="G46" s="71" t="s">
        <v>3</v>
      </c>
      <c r="H46" s="71" t="s">
        <v>186</v>
      </c>
      <c r="I46" s="72" t="s">
        <v>4</v>
      </c>
      <c r="J46" s="71" t="s">
        <v>186</v>
      </c>
      <c r="K46" s="72" t="s">
        <v>5</v>
      </c>
      <c r="L46" s="71" t="s">
        <v>186</v>
      </c>
      <c r="M46" s="72" t="s">
        <v>6</v>
      </c>
      <c r="N46" s="71" t="s">
        <v>186</v>
      </c>
      <c r="O46" s="72" t="s">
        <v>7</v>
      </c>
      <c r="P46" s="71" t="s">
        <v>186</v>
      </c>
    </row>
    <row r="47" spans="1:17" s="28" customFormat="1" ht="13">
      <c r="A47" s="28" t="s">
        <v>191</v>
      </c>
      <c r="B47" s="279" t="s">
        <v>207</v>
      </c>
      <c r="C47" s="285">
        <v>0.99299999999999999</v>
      </c>
      <c r="D47" s="279">
        <v>1.1000000000000001</v>
      </c>
      <c r="E47" s="285">
        <v>7.0000000000000001E-3</v>
      </c>
      <c r="F47" s="279">
        <v>0.8</v>
      </c>
      <c r="G47" s="285">
        <v>4.0000000000000001E-3</v>
      </c>
      <c r="H47" s="279">
        <v>0.7</v>
      </c>
      <c r="I47" s="285">
        <v>1.4999999999999999E-2</v>
      </c>
      <c r="J47" s="279">
        <v>1.8</v>
      </c>
      <c r="K47" s="341">
        <v>0</v>
      </c>
      <c r="L47" s="279">
        <v>6.3</v>
      </c>
      <c r="M47" s="341">
        <v>0</v>
      </c>
      <c r="N47" s="279">
        <v>6.3</v>
      </c>
      <c r="O47" s="285">
        <v>8.9999999999999993E-3</v>
      </c>
      <c r="P47" s="279">
        <v>1.5</v>
      </c>
    </row>
    <row r="48" spans="1:17" s="28" customFormat="1" ht="13">
      <c r="A48" s="28" t="s">
        <v>193</v>
      </c>
      <c r="B48" s="279" t="s">
        <v>549</v>
      </c>
      <c r="C48" s="285">
        <v>0.84899999999999998</v>
      </c>
      <c r="D48" s="279">
        <v>4.5</v>
      </c>
      <c r="E48" s="285">
        <v>0.10299999999999999</v>
      </c>
      <c r="F48" s="279">
        <v>3.6</v>
      </c>
      <c r="G48" s="285">
        <v>3.2000000000000001E-2</v>
      </c>
      <c r="H48" s="279">
        <v>3.1</v>
      </c>
      <c r="I48" s="285">
        <v>1.9E-2</v>
      </c>
      <c r="J48" s="279">
        <v>1.6</v>
      </c>
      <c r="K48" s="285">
        <v>1E-3</v>
      </c>
      <c r="L48" s="279">
        <v>0.2</v>
      </c>
      <c r="M48" s="285">
        <v>1.0999999999999999E-2</v>
      </c>
      <c r="N48" s="279">
        <v>1.1000000000000001</v>
      </c>
      <c r="O48" s="285">
        <v>0.13300000000000001</v>
      </c>
      <c r="P48" s="279">
        <v>3</v>
      </c>
    </row>
    <row r="49" spans="1:16" s="28" customFormat="1" ht="13">
      <c r="A49" s="28" t="s">
        <v>194</v>
      </c>
      <c r="B49" s="279" t="s">
        <v>195</v>
      </c>
      <c r="C49" s="285">
        <v>0.315</v>
      </c>
      <c r="D49" s="279">
        <v>2.5</v>
      </c>
      <c r="E49" s="285">
        <v>0.375</v>
      </c>
      <c r="F49" s="279">
        <v>2.4</v>
      </c>
      <c r="G49" s="285">
        <v>8.0000000000000002E-3</v>
      </c>
      <c r="H49" s="279">
        <v>0.3</v>
      </c>
      <c r="I49" s="341">
        <v>0.18</v>
      </c>
      <c r="J49" s="279">
        <v>1.7</v>
      </c>
      <c r="K49" s="341">
        <v>0</v>
      </c>
      <c r="L49" s="279">
        <v>0.1</v>
      </c>
      <c r="M49" s="341">
        <v>0.16</v>
      </c>
      <c r="N49" s="279">
        <v>2.2999999999999998</v>
      </c>
      <c r="O49" s="285">
        <v>0.311</v>
      </c>
      <c r="P49" s="279">
        <v>2.5</v>
      </c>
    </row>
    <row r="50" spans="1:16" s="279" customFormat="1" ht="13">
      <c r="A50" s="340"/>
      <c r="B50" s="279" t="s">
        <v>207</v>
      </c>
      <c r="C50" s="285">
        <v>0.99299999999999999</v>
      </c>
      <c r="D50" s="279">
        <v>1.1000000000000001</v>
      </c>
      <c r="E50" s="285">
        <v>7.0000000000000001E-3</v>
      </c>
      <c r="F50" s="279">
        <v>0.8</v>
      </c>
      <c r="G50" s="285">
        <v>4.0000000000000001E-3</v>
      </c>
      <c r="H50" s="279">
        <v>0.7</v>
      </c>
      <c r="I50" s="285">
        <v>1.4999999999999999E-2</v>
      </c>
      <c r="J50" s="279">
        <v>1.8</v>
      </c>
      <c r="K50" s="341">
        <v>0</v>
      </c>
      <c r="L50" s="279">
        <v>6.3</v>
      </c>
      <c r="M50" s="341">
        <v>0</v>
      </c>
      <c r="N50" s="279">
        <v>6.3</v>
      </c>
      <c r="O50" s="285">
        <v>8.9999999999999993E-3</v>
      </c>
      <c r="P50" s="279">
        <v>1.5</v>
      </c>
    </row>
    <row r="51" spans="1:16" s="279" customFormat="1" ht="13">
      <c r="A51" s="340"/>
      <c r="B51" s="279" t="s">
        <v>554</v>
      </c>
      <c r="C51" s="341">
        <v>0.99</v>
      </c>
      <c r="D51" s="279">
        <v>1.1000000000000001</v>
      </c>
      <c r="E51" s="285">
        <v>3.0000000000000001E-3</v>
      </c>
      <c r="F51" s="279">
        <v>0.5</v>
      </c>
      <c r="G51" s="285">
        <v>3.0000000000000001E-3</v>
      </c>
      <c r="H51" s="279">
        <v>0.6</v>
      </c>
      <c r="I51" s="285">
        <v>1.2E-2</v>
      </c>
      <c r="J51" s="279">
        <v>1.2</v>
      </c>
      <c r="K51" s="341">
        <v>0</v>
      </c>
      <c r="L51" s="279">
        <v>3.9</v>
      </c>
      <c r="M51" s="341">
        <v>0</v>
      </c>
      <c r="N51" s="279">
        <v>3.9</v>
      </c>
      <c r="O51" s="285">
        <v>7.0000000000000001E-3</v>
      </c>
      <c r="P51" s="279">
        <v>1.5</v>
      </c>
    </row>
    <row r="52" spans="1:16" s="279" customFormat="1" ht="13">
      <c r="A52" s="340"/>
      <c r="B52" s="279" t="s">
        <v>557</v>
      </c>
      <c r="C52" s="285">
        <v>0.98199999999999998</v>
      </c>
      <c r="D52" s="279">
        <v>1.3</v>
      </c>
      <c r="E52" s="285">
        <v>7.0000000000000001E-3</v>
      </c>
      <c r="F52" s="279">
        <v>1</v>
      </c>
      <c r="G52" s="341">
        <v>0</v>
      </c>
      <c r="H52" s="279">
        <v>3.1</v>
      </c>
      <c r="I52" s="285">
        <v>2.1999999999999999E-2</v>
      </c>
      <c r="J52" s="279">
        <v>2.2000000000000002</v>
      </c>
      <c r="K52" s="341">
        <v>0</v>
      </c>
      <c r="L52" s="279">
        <v>3.1</v>
      </c>
      <c r="M52" s="341">
        <v>0</v>
      </c>
      <c r="N52" s="279">
        <v>3.1</v>
      </c>
      <c r="O52" s="285">
        <v>2E-3</v>
      </c>
      <c r="P52" s="279">
        <v>0.3</v>
      </c>
    </row>
    <row r="53" spans="1:16" s="279" customFormat="1" ht="13">
      <c r="A53" s="340"/>
      <c r="B53" s="279" t="s">
        <v>229</v>
      </c>
      <c r="C53" s="341">
        <v>0.98</v>
      </c>
      <c r="D53" s="279">
        <v>2</v>
      </c>
      <c r="E53" s="285">
        <v>1.7999999999999999E-2</v>
      </c>
      <c r="F53" s="279">
        <v>1.8</v>
      </c>
      <c r="G53" s="285">
        <v>1.0999999999999999E-2</v>
      </c>
      <c r="H53" s="279">
        <v>1.2</v>
      </c>
      <c r="I53" s="285">
        <v>5.0000000000000001E-3</v>
      </c>
      <c r="J53" s="279">
        <v>0.7</v>
      </c>
      <c r="K53" s="341">
        <v>0</v>
      </c>
      <c r="L53" s="279">
        <v>2</v>
      </c>
      <c r="M53" s="341">
        <v>0</v>
      </c>
      <c r="N53" s="279">
        <v>2</v>
      </c>
      <c r="O53" s="341">
        <v>0.03</v>
      </c>
      <c r="P53" s="279">
        <v>1.9</v>
      </c>
    </row>
    <row r="54" spans="1:16" s="279" customFormat="1" ht="13">
      <c r="A54" s="340"/>
      <c r="B54" s="279" t="s">
        <v>550</v>
      </c>
      <c r="C54" s="285">
        <v>0.95899999999999996</v>
      </c>
      <c r="D54" s="279">
        <v>2</v>
      </c>
      <c r="E54" s="285">
        <v>6.7000000000000004E-2</v>
      </c>
      <c r="F54" s="279">
        <v>4.5999999999999996</v>
      </c>
      <c r="G54" s="285">
        <v>1E-3</v>
      </c>
      <c r="H54" s="279">
        <v>0.2</v>
      </c>
      <c r="I54" s="285">
        <v>2.1999999999999999E-2</v>
      </c>
      <c r="J54" s="279">
        <v>1.7</v>
      </c>
      <c r="K54" s="341">
        <v>0</v>
      </c>
      <c r="L54" s="279">
        <v>2</v>
      </c>
      <c r="M54" s="285">
        <v>8.0000000000000002E-3</v>
      </c>
      <c r="N54" s="279">
        <v>0.8</v>
      </c>
      <c r="O54" s="285">
        <v>5.5E-2</v>
      </c>
      <c r="P54" s="279">
        <v>2.2999999999999998</v>
      </c>
    </row>
    <row r="55" spans="1:16" s="279" customFormat="1" ht="13">
      <c r="A55" s="340"/>
      <c r="B55" s="279" t="s">
        <v>225</v>
      </c>
      <c r="C55" s="285">
        <v>0.95799999999999996</v>
      </c>
      <c r="D55" s="279">
        <v>2.4</v>
      </c>
      <c r="E55" s="285">
        <v>2.9000000000000001E-2</v>
      </c>
      <c r="F55" s="279">
        <v>2.2000000000000002</v>
      </c>
      <c r="G55" s="285">
        <v>6.0000000000000001E-3</v>
      </c>
      <c r="H55" s="279">
        <v>0.6</v>
      </c>
      <c r="I55" s="285">
        <v>1.7999999999999999E-2</v>
      </c>
      <c r="J55" s="279">
        <v>1.3</v>
      </c>
      <c r="K55" s="285">
        <v>7.0000000000000001E-3</v>
      </c>
      <c r="L55" s="279">
        <v>1</v>
      </c>
      <c r="M55" s="285">
        <v>5.0000000000000001E-3</v>
      </c>
      <c r="N55" s="279">
        <v>0.5</v>
      </c>
      <c r="O55" s="285">
        <v>1.2999999999999999E-2</v>
      </c>
      <c r="P55" s="279">
        <v>0.8</v>
      </c>
    </row>
    <row r="56" spans="1:16" s="279" customFormat="1" ht="13">
      <c r="A56" s="340"/>
      <c r="B56" s="279" t="s">
        <v>555</v>
      </c>
      <c r="C56" s="285">
        <v>0.93799999999999994</v>
      </c>
      <c r="D56" s="279">
        <v>4.0999999999999996</v>
      </c>
      <c r="E56" s="285">
        <v>5.3999999999999999E-2</v>
      </c>
      <c r="F56" s="279">
        <v>3.7</v>
      </c>
      <c r="G56" s="285">
        <v>3.0000000000000001E-3</v>
      </c>
      <c r="H56" s="279">
        <v>0.5</v>
      </c>
      <c r="I56" s="341">
        <v>0</v>
      </c>
      <c r="J56" s="279">
        <v>0.6</v>
      </c>
      <c r="K56" s="341">
        <v>0</v>
      </c>
      <c r="L56" s="279">
        <v>0.6</v>
      </c>
      <c r="M56" s="285">
        <v>1.4999999999999999E-2</v>
      </c>
      <c r="N56" s="279">
        <v>1.9</v>
      </c>
      <c r="O56" s="285">
        <v>3.6999999999999998E-2</v>
      </c>
      <c r="P56" s="279">
        <v>2.8</v>
      </c>
    </row>
    <row r="57" spans="1:16" s="279" customFormat="1" ht="13">
      <c r="A57" s="340"/>
      <c r="B57" s="279" t="s">
        <v>221</v>
      </c>
      <c r="C57" s="285">
        <v>0.92500000000000004</v>
      </c>
      <c r="D57" s="279">
        <v>2.7</v>
      </c>
      <c r="E57" s="341">
        <v>0.01</v>
      </c>
      <c r="F57" s="279">
        <v>0.7</v>
      </c>
      <c r="G57" s="285">
        <v>1E-3</v>
      </c>
      <c r="H57" s="279">
        <v>0.1</v>
      </c>
      <c r="I57" s="285">
        <v>5.6000000000000001E-2</v>
      </c>
      <c r="J57" s="279">
        <v>2.6</v>
      </c>
      <c r="K57" s="285">
        <v>1E-3</v>
      </c>
      <c r="L57" s="279">
        <v>0.1</v>
      </c>
      <c r="M57" s="285">
        <v>1.7999999999999999E-2</v>
      </c>
      <c r="N57" s="279">
        <v>1.3</v>
      </c>
      <c r="O57" s="285">
        <v>6.0999999999999999E-2</v>
      </c>
      <c r="P57" s="279">
        <v>2.6</v>
      </c>
    </row>
    <row r="58" spans="1:16" s="279" customFormat="1" ht="13">
      <c r="A58" s="340"/>
      <c r="B58" s="279" t="s">
        <v>546</v>
      </c>
      <c r="C58" s="341">
        <v>0.91</v>
      </c>
      <c r="D58" s="279">
        <v>3.3</v>
      </c>
      <c r="E58" s="341">
        <v>0.03</v>
      </c>
      <c r="F58" s="279">
        <v>1.4</v>
      </c>
      <c r="G58" s="285">
        <v>7.0000000000000001E-3</v>
      </c>
      <c r="H58" s="279">
        <v>0.4</v>
      </c>
      <c r="I58" s="285">
        <v>6.3E-2</v>
      </c>
      <c r="J58" s="279">
        <v>3.2</v>
      </c>
      <c r="K58" s="341">
        <v>0</v>
      </c>
      <c r="L58" s="279">
        <v>0.4</v>
      </c>
      <c r="M58" s="285">
        <v>1.2999999999999999E-2</v>
      </c>
      <c r="N58" s="279">
        <v>0.9</v>
      </c>
      <c r="O58" s="285">
        <v>0.13300000000000001</v>
      </c>
      <c r="P58" s="279">
        <v>4.7</v>
      </c>
    </row>
    <row r="59" spans="1:16" s="279" customFormat="1" ht="13">
      <c r="A59" s="340"/>
      <c r="B59" s="279" t="s">
        <v>559</v>
      </c>
      <c r="C59" s="341">
        <v>0.91</v>
      </c>
      <c r="D59" s="279">
        <v>6.9</v>
      </c>
      <c r="E59" s="341">
        <v>0.11</v>
      </c>
      <c r="F59" s="279">
        <v>7.2</v>
      </c>
      <c r="G59" s="341">
        <v>0.01</v>
      </c>
      <c r="H59" s="279">
        <v>1.3</v>
      </c>
      <c r="I59" s="285">
        <v>2.7E-2</v>
      </c>
      <c r="J59" s="279">
        <v>3.4</v>
      </c>
      <c r="K59" s="341">
        <v>0.01</v>
      </c>
      <c r="L59" s="279">
        <v>1.3</v>
      </c>
      <c r="M59" s="341">
        <v>0</v>
      </c>
      <c r="N59" s="279">
        <v>1.3</v>
      </c>
      <c r="O59" s="285">
        <v>2.1000000000000001E-2</v>
      </c>
      <c r="P59" s="279">
        <v>2.4</v>
      </c>
    </row>
    <row r="60" spans="1:16" s="279" customFormat="1" ht="13">
      <c r="A60" s="340"/>
      <c r="B60" s="279" t="s">
        <v>553</v>
      </c>
      <c r="C60" s="285">
        <v>0.90700000000000003</v>
      </c>
      <c r="D60" s="279">
        <v>3.2</v>
      </c>
      <c r="E60" s="285">
        <v>2.1000000000000001E-2</v>
      </c>
      <c r="F60" s="279">
        <v>1.1000000000000001</v>
      </c>
      <c r="G60" s="285">
        <v>2E-3</v>
      </c>
      <c r="H60" s="279">
        <v>0.2</v>
      </c>
      <c r="I60" s="341">
        <v>7.0000000000000007E-2</v>
      </c>
      <c r="J60" s="279">
        <v>2.9</v>
      </c>
      <c r="K60" s="285">
        <v>3.0000000000000001E-3</v>
      </c>
      <c r="L60" s="279">
        <v>0.4</v>
      </c>
      <c r="M60" s="285">
        <v>1.9E-2</v>
      </c>
      <c r="N60" s="279">
        <v>1.2</v>
      </c>
      <c r="O60" s="285">
        <v>8.3000000000000004E-2</v>
      </c>
      <c r="P60" s="279">
        <v>3.4</v>
      </c>
    </row>
    <row r="61" spans="1:16" s="279" customFormat="1" ht="13">
      <c r="A61" s="340"/>
      <c r="B61" s="279" t="s">
        <v>549</v>
      </c>
      <c r="C61" s="285">
        <v>0.84899999999999998</v>
      </c>
      <c r="D61" s="279">
        <v>4.5</v>
      </c>
      <c r="E61" s="285">
        <v>0.10299999999999999</v>
      </c>
      <c r="F61" s="279">
        <v>3.6</v>
      </c>
      <c r="G61" s="285">
        <v>3.2000000000000001E-2</v>
      </c>
      <c r="H61" s="279">
        <v>3.1</v>
      </c>
      <c r="I61" s="285">
        <v>1.9E-2</v>
      </c>
      <c r="J61" s="279">
        <v>1.6</v>
      </c>
      <c r="K61" s="285">
        <v>1E-3</v>
      </c>
      <c r="L61" s="279">
        <v>0.2</v>
      </c>
      <c r="M61" s="285">
        <v>1.0999999999999999E-2</v>
      </c>
      <c r="N61" s="279">
        <v>1.1000000000000001</v>
      </c>
      <c r="O61" s="285">
        <v>0.13300000000000001</v>
      </c>
      <c r="P61" s="279">
        <v>3</v>
      </c>
    </row>
    <row r="62" spans="1:16" s="279" customFormat="1" ht="13">
      <c r="A62" s="340"/>
      <c r="B62" s="279" t="s">
        <v>211</v>
      </c>
      <c r="C62" s="285">
        <v>0.83099999999999996</v>
      </c>
      <c r="D62" s="279">
        <v>4.8</v>
      </c>
      <c r="E62" s="285">
        <v>6.3E-2</v>
      </c>
      <c r="F62" s="279">
        <v>3.5</v>
      </c>
      <c r="G62" s="285">
        <v>2E-3</v>
      </c>
      <c r="H62" s="279">
        <v>0.3</v>
      </c>
      <c r="I62" s="285">
        <v>0.113</v>
      </c>
      <c r="J62" s="279">
        <v>3.6</v>
      </c>
      <c r="K62" s="285">
        <v>5.0000000000000001E-3</v>
      </c>
      <c r="L62" s="279">
        <v>0.8</v>
      </c>
      <c r="M62" s="341">
        <v>0.02</v>
      </c>
      <c r="N62" s="279">
        <v>1.5</v>
      </c>
      <c r="O62" s="285">
        <v>0.16900000000000001</v>
      </c>
      <c r="P62" s="279">
        <v>4.7</v>
      </c>
    </row>
    <row r="63" spans="1:16" s="279" customFormat="1" ht="13">
      <c r="A63" s="340"/>
      <c r="B63" s="279" t="s">
        <v>552</v>
      </c>
      <c r="C63" s="285">
        <v>0.81899999999999995</v>
      </c>
      <c r="D63" s="279">
        <v>3.7</v>
      </c>
      <c r="E63" s="285">
        <v>4.1000000000000002E-2</v>
      </c>
      <c r="F63" s="279">
        <v>2.2000000000000002</v>
      </c>
      <c r="G63" s="285">
        <v>1.6E-2</v>
      </c>
      <c r="H63" s="279">
        <v>1.4</v>
      </c>
      <c r="I63" s="285">
        <v>1.2E-2</v>
      </c>
      <c r="J63" s="279">
        <v>0.9</v>
      </c>
      <c r="K63" s="341">
        <v>0</v>
      </c>
      <c r="L63" s="279">
        <v>0.1</v>
      </c>
      <c r="M63" s="285">
        <v>0.14099999999999999</v>
      </c>
      <c r="N63" s="279">
        <v>3.1</v>
      </c>
      <c r="O63" s="285">
        <v>0.22500000000000001</v>
      </c>
      <c r="P63" s="279">
        <v>2.7</v>
      </c>
    </row>
    <row r="64" spans="1:16" s="279" customFormat="1" ht="13">
      <c r="A64" s="340"/>
      <c r="B64" s="279" t="s">
        <v>558</v>
      </c>
      <c r="C64" s="285">
        <v>0.81899999999999995</v>
      </c>
      <c r="D64" s="279">
        <v>5.2</v>
      </c>
      <c r="E64" s="285">
        <v>0.124</v>
      </c>
      <c r="F64" s="279">
        <v>4.0999999999999996</v>
      </c>
      <c r="G64" s="285">
        <v>1E-3</v>
      </c>
      <c r="H64" s="279">
        <v>0.2</v>
      </c>
      <c r="I64" s="341">
        <v>0.06</v>
      </c>
      <c r="J64" s="279">
        <v>3</v>
      </c>
      <c r="K64" s="341">
        <v>0</v>
      </c>
      <c r="L64" s="279">
        <v>0.3</v>
      </c>
      <c r="M64" s="285">
        <v>8.9999999999999993E-3</v>
      </c>
      <c r="N64" s="279">
        <v>0.5</v>
      </c>
      <c r="O64" s="285">
        <v>0.113</v>
      </c>
      <c r="P64" s="279">
        <v>4.5999999999999996</v>
      </c>
    </row>
    <row r="65" spans="1:16" s="279" customFormat="1" ht="13">
      <c r="A65" s="340"/>
      <c r="B65" s="279" t="s">
        <v>547</v>
      </c>
      <c r="C65" s="285">
        <v>0.76600000000000001</v>
      </c>
      <c r="D65" s="279">
        <v>4.2</v>
      </c>
      <c r="E65" s="285">
        <v>0.115</v>
      </c>
      <c r="F65" s="279">
        <v>2.7</v>
      </c>
      <c r="G65" s="285">
        <v>6.0000000000000001E-3</v>
      </c>
      <c r="H65" s="279">
        <v>0.8</v>
      </c>
      <c r="I65" s="285">
        <v>6.6000000000000003E-2</v>
      </c>
      <c r="J65" s="279">
        <v>2</v>
      </c>
      <c r="K65" s="285">
        <v>6.0000000000000001E-3</v>
      </c>
      <c r="L65" s="279">
        <v>0.6</v>
      </c>
      <c r="M65" s="285">
        <v>6.5000000000000002E-2</v>
      </c>
      <c r="N65" s="279">
        <v>3.8</v>
      </c>
      <c r="O65" s="285">
        <v>0.122</v>
      </c>
      <c r="P65" s="279">
        <v>3.4</v>
      </c>
    </row>
    <row r="66" spans="1:16" s="279" customFormat="1" ht="13">
      <c r="A66" s="340"/>
      <c r="B66" s="279" t="s">
        <v>548</v>
      </c>
      <c r="C66" s="285">
        <v>0.76200000000000001</v>
      </c>
      <c r="D66" s="279">
        <v>6</v>
      </c>
      <c r="E66" s="285">
        <v>0.11700000000000001</v>
      </c>
      <c r="F66" s="279">
        <v>4.5</v>
      </c>
      <c r="G66" s="285">
        <v>6.0000000000000001E-3</v>
      </c>
      <c r="H66" s="279">
        <v>0.7</v>
      </c>
      <c r="I66" s="285">
        <v>3.4000000000000002E-2</v>
      </c>
      <c r="J66" s="279">
        <v>3.1</v>
      </c>
      <c r="K66" s="285">
        <v>2E-3</v>
      </c>
      <c r="L66" s="279">
        <v>0.3</v>
      </c>
      <c r="M66" s="285">
        <v>0.121</v>
      </c>
      <c r="N66" s="279">
        <v>6</v>
      </c>
      <c r="O66" s="285">
        <v>0.25800000000000001</v>
      </c>
      <c r="P66" s="279">
        <v>5.6</v>
      </c>
    </row>
    <row r="67" spans="1:16" s="279" customFormat="1" ht="13">
      <c r="A67" s="340"/>
      <c r="B67" s="279" t="s">
        <v>551</v>
      </c>
      <c r="C67" s="341">
        <v>0.74</v>
      </c>
      <c r="D67" s="279">
        <v>2.5</v>
      </c>
      <c r="E67" s="341">
        <v>0.14000000000000001</v>
      </c>
      <c r="F67" s="279">
        <v>2.4</v>
      </c>
      <c r="G67" s="285">
        <v>8.0000000000000002E-3</v>
      </c>
      <c r="H67" s="279">
        <v>0.6</v>
      </c>
      <c r="I67" s="285">
        <v>0.10199999999999999</v>
      </c>
      <c r="J67" s="279">
        <v>1.4</v>
      </c>
      <c r="K67" s="285">
        <v>5.0000000000000001E-3</v>
      </c>
      <c r="L67" s="279">
        <v>0.3</v>
      </c>
      <c r="M67" s="285">
        <v>5.1999999999999998E-2</v>
      </c>
      <c r="N67" s="279">
        <v>1.5</v>
      </c>
      <c r="O67" s="341">
        <v>0.11</v>
      </c>
      <c r="P67" s="279">
        <v>1.8</v>
      </c>
    </row>
    <row r="68" spans="1:16" s="279" customFormat="1" ht="13">
      <c r="A68" s="340"/>
      <c r="B68" s="279" t="s">
        <v>213</v>
      </c>
      <c r="C68" s="341">
        <v>0.71</v>
      </c>
      <c r="D68" s="279">
        <v>2.6</v>
      </c>
      <c r="E68" s="341">
        <v>0.1</v>
      </c>
      <c r="F68" s="279">
        <v>1.4</v>
      </c>
      <c r="G68" s="285">
        <v>7.0000000000000001E-3</v>
      </c>
      <c r="H68" s="279">
        <v>0.5</v>
      </c>
      <c r="I68" s="285">
        <v>0.129</v>
      </c>
      <c r="J68" s="279">
        <v>1.4</v>
      </c>
      <c r="K68" s="285">
        <v>1E-3</v>
      </c>
      <c r="L68" s="279">
        <v>0.2</v>
      </c>
      <c r="M68" s="285">
        <v>0.10299999999999999</v>
      </c>
      <c r="N68" s="279">
        <v>2.1</v>
      </c>
      <c r="O68" s="285">
        <v>0.183</v>
      </c>
      <c r="P68" s="279">
        <v>1.6</v>
      </c>
    </row>
    <row r="69" spans="1:16" s="279" customFormat="1" ht="13">
      <c r="A69" s="340"/>
      <c r="B69" s="279" t="s">
        <v>252</v>
      </c>
      <c r="C69" s="285">
        <v>0.65200000000000002</v>
      </c>
      <c r="D69" s="279">
        <v>4.0999999999999996</v>
      </c>
      <c r="E69" s="285">
        <v>0.191</v>
      </c>
      <c r="F69" s="279">
        <v>3</v>
      </c>
      <c r="G69" s="285">
        <v>1.7999999999999999E-2</v>
      </c>
      <c r="H69" s="279">
        <v>1.9</v>
      </c>
      <c r="I69" s="285">
        <v>0.10199999999999999</v>
      </c>
      <c r="J69" s="279">
        <v>2.5</v>
      </c>
      <c r="K69" s="285">
        <v>1E-3</v>
      </c>
      <c r="L69" s="279">
        <v>0.1</v>
      </c>
      <c r="M69" s="285">
        <v>8.4000000000000005E-2</v>
      </c>
      <c r="N69" s="279">
        <v>2.6</v>
      </c>
      <c r="O69" s="285">
        <v>0.155</v>
      </c>
      <c r="P69" s="279">
        <v>3.1</v>
      </c>
    </row>
    <row r="70" spans="1:16" s="279" customFormat="1" ht="13">
      <c r="A70" s="340"/>
      <c r="B70" s="279" t="s">
        <v>214</v>
      </c>
      <c r="C70" s="285">
        <v>0.502</v>
      </c>
      <c r="D70" s="279">
        <v>9.9</v>
      </c>
      <c r="E70" s="285">
        <v>0.27600000000000002</v>
      </c>
      <c r="F70" s="279">
        <v>10</v>
      </c>
      <c r="G70" s="285">
        <v>1.0999999999999999E-2</v>
      </c>
      <c r="H70" s="279">
        <v>0.8</v>
      </c>
      <c r="I70" s="285">
        <v>7.2999999999999995E-2</v>
      </c>
      <c r="J70" s="279">
        <v>5.6</v>
      </c>
      <c r="K70" s="341">
        <v>0</v>
      </c>
      <c r="L70" s="279">
        <v>0.8</v>
      </c>
      <c r="M70" s="285">
        <v>0.17599999999999999</v>
      </c>
      <c r="N70" s="279">
        <v>7</v>
      </c>
      <c r="O70" s="341">
        <v>0.27</v>
      </c>
      <c r="P70" s="279">
        <v>6.2</v>
      </c>
    </row>
    <row r="71" spans="1:16" s="279" customFormat="1" ht="13">
      <c r="A71" s="340"/>
      <c r="B71" s="279" t="s">
        <v>556</v>
      </c>
      <c r="C71" s="285">
        <v>0.39500000000000002</v>
      </c>
      <c r="D71" s="279">
        <v>4.5999999999999996</v>
      </c>
      <c r="E71" s="285">
        <v>0.437</v>
      </c>
      <c r="F71" s="279">
        <v>3.5</v>
      </c>
      <c r="G71" s="285">
        <v>1.2E-2</v>
      </c>
      <c r="H71" s="279">
        <v>0.5</v>
      </c>
      <c r="I71" s="285">
        <v>2.8000000000000001E-2</v>
      </c>
      <c r="J71" s="279">
        <v>1.3</v>
      </c>
      <c r="K71" s="285">
        <v>1.4E-2</v>
      </c>
      <c r="L71" s="279">
        <v>1.4</v>
      </c>
      <c r="M71" s="285">
        <v>0.17100000000000001</v>
      </c>
      <c r="N71" s="279">
        <v>4.0999999999999996</v>
      </c>
      <c r="O71" s="285">
        <v>0.47299999999999998</v>
      </c>
      <c r="P71" s="279">
        <v>3.2</v>
      </c>
    </row>
    <row r="72" spans="1:16" s="279" customFormat="1" ht="13">
      <c r="A72" s="340"/>
      <c r="B72" s="279" t="s">
        <v>195</v>
      </c>
      <c r="C72" s="285">
        <v>0.315</v>
      </c>
      <c r="D72" s="279">
        <v>2.5</v>
      </c>
      <c r="E72" s="285">
        <v>0.375</v>
      </c>
      <c r="F72" s="279">
        <v>2.4</v>
      </c>
      <c r="G72" s="285">
        <v>8.0000000000000002E-3</v>
      </c>
      <c r="H72" s="279">
        <v>0.3</v>
      </c>
      <c r="I72" s="341">
        <v>0.18</v>
      </c>
      <c r="J72" s="279">
        <v>1.7</v>
      </c>
      <c r="K72" s="341">
        <v>0</v>
      </c>
      <c r="L72" s="279">
        <v>0.1</v>
      </c>
      <c r="M72" s="341">
        <v>0.16</v>
      </c>
      <c r="N72" s="279">
        <v>2.2999999999999998</v>
      </c>
      <c r="O72" s="285">
        <v>0.311</v>
      </c>
      <c r="P72" s="279">
        <v>2.5</v>
      </c>
    </row>
    <row r="73" spans="1:16" s="308" customFormat="1">
      <c r="A73" s="315"/>
      <c r="B73" s="315"/>
      <c r="C73" s="227"/>
      <c r="D73" s="315"/>
      <c r="E73" s="227"/>
      <c r="F73" s="315"/>
      <c r="G73" s="227"/>
      <c r="H73" s="315"/>
      <c r="I73" s="227"/>
      <c r="J73" s="315"/>
      <c r="K73" s="161"/>
      <c r="L73" s="315"/>
      <c r="M73" s="227"/>
      <c r="N73" s="315"/>
      <c r="O73" s="227"/>
      <c r="P73" s="315"/>
    </row>
    <row r="74" spans="1:16" s="308" customFormat="1">
      <c r="A74" s="315"/>
      <c r="B74" s="315"/>
      <c r="C74" s="227"/>
      <c r="D74" s="315"/>
      <c r="E74" s="227"/>
      <c r="F74" s="315"/>
      <c r="G74" s="227"/>
      <c r="H74" s="315"/>
      <c r="I74" s="227"/>
      <c r="J74" s="315"/>
      <c r="K74" s="161"/>
      <c r="L74" s="315"/>
      <c r="M74" s="227"/>
      <c r="N74" s="315"/>
      <c r="O74" s="227"/>
      <c r="P74" s="315"/>
    </row>
    <row r="75" spans="1:16" s="308" customFormat="1">
      <c r="A75" s="315"/>
      <c r="B75" s="315"/>
      <c r="C75" s="227"/>
      <c r="D75" s="315"/>
      <c r="E75" s="227"/>
      <c r="F75" s="315"/>
      <c r="G75" s="227"/>
      <c r="H75" s="315"/>
      <c r="I75" s="227"/>
      <c r="J75" s="315"/>
      <c r="K75" s="161"/>
      <c r="L75" s="315"/>
      <c r="M75" s="227"/>
      <c r="N75" s="315"/>
      <c r="O75" s="227"/>
      <c r="P75" s="315"/>
    </row>
    <row r="76" spans="1:16" s="308" customFormat="1">
      <c r="A76" s="315"/>
      <c r="B76" s="315"/>
      <c r="C76" s="227"/>
      <c r="D76" s="315"/>
      <c r="E76" s="227"/>
      <c r="F76" s="315"/>
      <c r="G76" s="227"/>
      <c r="H76" s="315"/>
      <c r="I76" s="227"/>
      <c r="J76" s="315"/>
      <c r="K76" s="161"/>
      <c r="L76" s="315"/>
      <c r="M76" s="227"/>
      <c r="N76" s="315"/>
      <c r="O76" s="227"/>
      <c r="P76" s="315"/>
    </row>
    <row r="77" spans="1:16" s="308" customFormat="1">
      <c r="A77" s="315"/>
      <c r="B77" s="315"/>
      <c r="C77" s="227"/>
      <c r="D77" s="315"/>
      <c r="E77" s="227"/>
      <c r="F77" s="315"/>
      <c r="G77" s="227"/>
      <c r="H77" s="315"/>
      <c r="I77" s="227"/>
      <c r="J77" s="315"/>
      <c r="K77" s="161"/>
      <c r="L77" s="315"/>
      <c r="M77" s="227"/>
      <c r="N77" s="315"/>
      <c r="O77" s="227"/>
      <c r="P77" s="315"/>
    </row>
    <row r="78" spans="1:16" s="308" customFormat="1">
      <c r="A78" s="315"/>
      <c r="B78" s="315"/>
      <c r="C78" s="227"/>
      <c r="D78" s="315"/>
      <c r="E78" s="227"/>
      <c r="F78" s="315"/>
      <c r="G78" s="227"/>
      <c r="H78" s="315"/>
      <c r="I78" s="227"/>
      <c r="J78" s="315"/>
      <c r="K78" s="161"/>
      <c r="L78" s="315"/>
      <c r="M78" s="227"/>
      <c r="N78" s="315"/>
      <c r="O78" s="227"/>
      <c r="P78" s="315"/>
    </row>
    <row r="79" spans="1:16" s="308" customFormat="1">
      <c r="A79" s="315"/>
      <c r="B79" s="315"/>
      <c r="C79" s="227"/>
      <c r="D79" s="315"/>
      <c r="E79" s="227"/>
      <c r="F79" s="315"/>
      <c r="G79" s="227"/>
      <c r="H79" s="315"/>
      <c r="I79" s="227"/>
      <c r="J79" s="315"/>
      <c r="K79" s="161"/>
      <c r="L79" s="315"/>
      <c r="M79" s="227"/>
      <c r="N79" s="315"/>
      <c r="O79" s="227"/>
      <c r="P79" s="315"/>
    </row>
    <row r="80" spans="1:16" s="308" customFormat="1">
      <c r="A80" s="315"/>
      <c r="B80" s="315"/>
      <c r="C80" s="227"/>
      <c r="D80" s="315"/>
      <c r="E80" s="227"/>
      <c r="F80" s="315"/>
      <c r="G80" s="227"/>
      <c r="H80" s="315"/>
      <c r="I80" s="227"/>
      <c r="J80" s="315"/>
      <c r="K80" s="161"/>
      <c r="L80" s="315"/>
      <c r="M80" s="227"/>
      <c r="N80" s="315"/>
      <c r="O80" s="227"/>
      <c r="P80" s="315"/>
    </row>
    <row r="81" spans="1:16" s="308" customFormat="1">
      <c r="A81" s="315"/>
      <c r="B81" s="315"/>
      <c r="C81" s="227"/>
      <c r="D81" s="315"/>
      <c r="E81" s="227"/>
      <c r="F81" s="315"/>
      <c r="G81" s="227"/>
      <c r="H81" s="315"/>
      <c r="I81" s="227"/>
      <c r="J81" s="315"/>
      <c r="K81" s="161"/>
      <c r="L81" s="315"/>
      <c r="M81" s="227"/>
      <c r="N81" s="315"/>
      <c r="O81" s="227"/>
      <c r="P81" s="315"/>
    </row>
    <row r="82" spans="1:16" s="308" customFormat="1">
      <c r="A82" s="315"/>
      <c r="B82" s="315"/>
      <c r="C82" s="227"/>
      <c r="D82" s="315"/>
      <c r="E82" s="227"/>
      <c r="F82" s="315"/>
      <c r="G82" s="227"/>
      <c r="H82" s="315"/>
      <c r="I82" s="227"/>
      <c r="J82" s="315"/>
      <c r="K82" s="161"/>
      <c r="L82" s="315"/>
      <c r="M82" s="227"/>
      <c r="N82" s="315"/>
      <c r="O82" s="227"/>
      <c r="P82" s="315"/>
    </row>
    <row r="83" spans="1:16" s="308" customFormat="1">
      <c r="A83" s="315"/>
      <c r="B83" s="315"/>
      <c r="C83" s="227"/>
      <c r="D83" s="315"/>
      <c r="E83" s="227"/>
      <c r="F83" s="315"/>
      <c r="G83" s="227"/>
      <c r="H83" s="315"/>
      <c r="I83" s="227"/>
      <c r="J83" s="315"/>
      <c r="K83" s="161"/>
      <c r="L83" s="315"/>
      <c r="M83" s="227"/>
      <c r="N83" s="315"/>
      <c r="O83" s="227"/>
      <c r="P83" s="315"/>
    </row>
    <row r="84" spans="1:16" s="308" customFormat="1">
      <c r="A84" s="315"/>
      <c r="B84" s="315"/>
      <c r="C84" s="227"/>
      <c r="D84" s="315"/>
      <c r="E84" s="227"/>
      <c r="F84" s="315"/>
      <c r="G84" s="227"/>
      <c r="H84" s="315"/>
      <c r="I84" s="227"/>
      <c r="J84" s="315"/>
      <c r="K84" s="161"/>
      <c r="L84" s="315"/>
      <c r="M84" s="227"/>
      <c r="N84" s="315"/>
      <c r="O84" s="227"/>
      <c r="P84" s="315"/>
    </row>
    <row r="85" spans="1:16" s="308" customFormat="1">
      <c r="A85" s="315"/>
      <c r="B85" s="315"/>
      <c r="C85" s="227"/>
      <c r="D85" s="315"/>
      <c r="E85" s="227"/>
      <c r="F85" s="315"/>
      <c r="G85" s="227"/>
      <c r="H85" s="315"/>
      <c r="I85" s="227"/>
      <c r="J85" s="315"/>
      <c r="K85" s="161"/>
      <c r="L85" s="315"/>
      <c r="M85" s="227"/>
      <c r="N85" s="315"/>
      <c r="O85" s="227"/>
      <c r="P85" s="315"/>
    </row>
    <row r="86" spans="1:16" s="308" customFormat="1">
      <c r="A86" s="315"/>
      <c r="B86" s="315"/>
      <c r="C86" s="227"/>
      <c r="D86" s="315"/>
      <c r="E86" s="227"/>
      <c r="F86" s="315"/>
      <c r="G86" s="227"/>
      <c r="H86" s="315"/>
      <c r="I86" s="227"/>
      <c r="J86" s="315"/>
      <c r="K86" s="161"/>
      <c r="L86" s="315"/>
      <c r="M86" s="227"/>
      <c r="N86" s="315"/>
      <c r="O86" s="227"/>
      <c r="P86" s="315"/>
    </row>
    <row r="87" spans="1:16" s="308" customFormat="1">
      <c r="A87" s="315"/>
      <c r="B87" s="315"/>
      <c r="C87" s="227"/>
      <c r="D87" s="315"/>
      <c r="E87" s="227"/>
      <c r="F87" s="315"/>
      <c r="G87" s="227"/>
      <c r="H87" s="315"/>
      <c r="I87" s="227"/>
      <c r="J87" s="315"/>
      <c r="K87" s="161"/>
      <c r="L87" s="315"/>
      <c r="M87" s="227"/>
      <c r="N87" s="315"/>
      <c r="O87" s="227"/>
      <c r="P87" s="315"/>
    </row>
    <row r="88" spans="1:16" s="308" customFormat="1">
      <c r="A88" s="315"/>
      <c r="B88" s="315"/>
      <c r="C88" s="227"/>
      <c r="D88" s="315"/>
      <c r="E88" s="227"/>
      <c r="F88" s="315"/>
      <c r="G88" s="227"/>
      <c r="H88" s="315"/>
      <c r="I88" s="227"/>
      <c r="J88" s="315"/>
      <c r="K88" s="161"/>
      <c r="L88" s="315"/>
      <c r="M88" s="227"/>
      <c r="N88" s="315"/>
      <c r="O88" s="227"/>
      <c r="P88" s="315"/>
    </row>
    <row r="89" spans="1:16" s="308" customFormat="1">
      <c r="A89" s="315"/>
      <c r="B89" s="315"/>
      <c r="C89" s="227"/>
      <c r="D89" s="315"/>
      <c r="E89" s="227"/>
      <c r="F89" s="315"/>
      <c r="G89" s="227"/>
      <c r="H89" s="315"/>
      <c r="I89" s="227"/>
      <c r="J89" s="315"/>
      <c r="K89" s="161"/>
      <c r="L89" s="315"/>
      <c r="M89" s="227"/>
      <c r="N89" s="315"/>
      <c r="O89" s="227"/>
      <c r="P89" s="315"/>
    </row>
    <row r="90" spans="1:16" s="308" customFormat="1">
      <c r="A90" s="315"/>
      <c r="B90" s="315"/>
      <c r="C90" s="227"/>
      <c r="D90" s="315"/>
      <c r="E90" s="227"/>
      <c r="F90" s="315"/>
      <c r="G90" s="227"/>
      <c r="H90" s="315"/>
      <c r="I90" s="227"/>
      <c r="J90" s="315"/>
      <c r="K90" s="161"/>
      <c r="L90" s="315"/>
      <c r="M90" s="227"/>
      <c r="N90" s="315"/>
      <c r="O90" s="227"/>
      <c r="P90" s="315"/>
    </row>
    <row r="91" spans="1:16" s="308" customFormat="1">
      <c r="A91" s="315"/>
      <c r="B91" s="315"/>
      <c r="C91" s="227"/>
      <c r="D91" s="315"/>
      <c r="E91" s="227"/>
      <c r="F91" s="315"/>
      <c r="G91" s="227"/>
      <c r="H91" s="315"/>
      <c r="I91" s="227"/>
      <c r="J91" s="315"/>
      <c r="K91" s="161"/>
      <c r="L91" s="315"/>
      <c r="M91" s="227"/>
      <c r="N91" s="315"/>
      <c r="O91" s="227"/>
      <c r="P91" s="315"/>
    </row>
    <row r="92" spans="1:16" s="308" customFormat="1">
      <c r="A92" s="315"/>
      <c r="B92" s="315"/>
      <c r="C92" s="227"/>
      <c r="D92" s="315"/>
      <c r="E92" s="227"/>
      <c r="F92" s="315"/>
      <c r="G92" s="227"/>
      <c r="H92" s="315"/>
      <c r="I92" s="227"/>
      <c r="J92" s="315"/>
      <c r="K92" s="161"/>
      <c r="L92" s="315"/>
      <c r="M92" s="227"/>
      <c r="N92" s="315"/>
      <c r="O92" s="227"/>
      <c r="P92" s="315"/>
    </row>
    <row r="93" spans="1:16" s="308" customFormat="1">
      <c r="A93" s="315"/>
      <c r="B93" s="315"/>
      <c r="C93" s="227"/>
      <c r="D93" s="315"/>
      <c r="E93" s="227"/>
      <c r="F93" s="315"/>
      <c r="G93" s="227"/>
      <c r="H93" s="315"/>
      <c r="I93" s="227"/>
      <c r="J93" s="315"/>
      <c r="K93" s="161"/>
      <c r="L93" s="315"/>
      <c r="M93" s="227"/>
      <c r="N93" s="315"/>
      <c r="O93" s="227"/>
      <c r="P93" s="315"/>
    </row>
    <row r="94" spans="1:16" s="308" customFormat="1">
      <c r="A94" s="315"/>
      <c r="B94" s="315"/>
      <c r="C94" s="227"/>
      <c r="D94" s="315"/>
      <c r="E94" s="227"/>
      <c r="F94" s="315"/>
      <c r="G94" s="227"/>
      <c r="H94" s="315"/>
      <c r="I94" s="227"/>
      <c r="J94" s="315"/>
      <c r="K94" s="161"/>
      <c r="L94" s="315"/>
      <c r="M94" s="227"/>
      <c r="N94" s="315"/>
      <c r="O94" s="227"/>
      <c r="P94" s="315"/>
    </row>
    <row r="95" spans="1:16" s="308" customFormat="1">
      <c r="A95" s="315"/>
      <c r="B95" s="315"/>
      <c r="C95" s="227"/>
      <c r="D95" s="315"/>
      <c r="E95" s="227"/>
      <c r="F95" s="315"/>
      <c r="G95" s="227"/>
      <c r="H95" s="315"/>
      <c r="I95" s="227"/>
      <c r="J95" s="315"/>
      <c r="K95" s="161"/>
      <c r="L95" s="315"/>
      <c r="M95" s="227"/>
      <c r="N95" s="315"/>
      <c r="O95" s="227"/>
      <c r="P95" s="315"/>
    </row>
    <row r="96" spans="1:16" s="308" customFormat="1">
      <c r="A96" s="315"/>
      <c r="B96" s="315"/>
      <c r="C96" s="227"/>
      <c r="D96" s="315"/>
      <c r="E96" s="227"/>
      <c r="F96" s="315"/>
      <c r="G96" s="227"/>
      <c r="H96" s="315"/>
      <c r="I96" s="227"/>
      <c r="J96" s="315"/>
      <c r="K96" s="161"/>
      <c r="L96" s="315"/>
      <c r="M96" s="227"/>
      <c r="N96" s="315"/>
      <c r="O96" s="227"/>
      <c r="P96" s="315"/>
    </row>
    <row r="97" spans="1:25" s="308" customFormat="1">
      <c r="A97" s="315"/>
      <c r="B97" s="315"/>
      <c r="C97" s="227"/>
      <c r="D97" s="315"/>
      <c r="E97" s="227"/>
      <c r="F97" s="315"/>
      <c r="G97" s="227"/>
      <c r="H97" s="315"/>
      <c r="I97" s="227"/>
      <c r="J97" s="315"/>
      <c r="K97" s="161"/>
      <c r="L97" s="315"/>
      <c r="M97" s="227"/>
      <c r="N97" s="315"/>
      <c r="O97" s="227"/>
      <c r="P97" s="315"/>
    </row>
    <row r="98" spans="1:25" s="308" customFormat="1">
      <c r="A98" s="315"/>
      <c r="B98" s="315"/>
      <c r="C98" s="227"/>
      <c r="D98" s="315"/>
      <c r="E98" s="227"/>
      <c r="F98" s="315"/>
      <c r="G98" s="227"/>
      <c r="H98" s="315"/>
      <c r="I98" s="227"/>
      <c r="J98" s="315"/>
      <c r="K98" s="161"/>
      <c r="L98" s="315"/>
      <c r="M98" s="227"/>
      <c r="N98" s="315"/>
      <c r="O98" s="227"/>
      <c r="P98" s="315"/>
    </row>
    <row r="99" spans="1:25" s="308" customFormat="1">
      <c r="A99" s="315"/>
      <c r="B99" s="315"/>
      <c r="C99" s="227"/>
      <c r="D99" s="315"/>
      <c r="E99" s="227"/>
      <c r="F99" s="315"/>
      <c r="G99" s="227"/>
      <c r="H99" s="315"/>
      <c r="I99" s="227"/>
      <c r="J99" s="315"/>
      <c r="K99" s="161"/>
      <c r="L99" s="315"/>
      <c r="M99" s="227"/>
      <c r="N99" s="315"/>
      <c r="O99" s="227"/>
      <c r="P99" s="315"/>
    </row>
    <row r="100" spans="1:25" s="308" customFormat="1">
      <c r="A100" s="315"/>
      <c r="B100" s="315"/>
      <c r="C100" s="227"/>
      <c r="D100" s="315"/>
      <c r="E100" s="227"/>
      <c r="F100" s="315"/>
      <c r="G100" s="227"/>
      <c r="H100" s="315"/>
      <c r="I100" s="227"/>
      <c r="J100" s="315"/>
      <c r="K100" s="161"/>
      <c r="L100" s="315"/>
      <c r="M100" s="227"/>
      <c r="N100" s="315"/>
      <c r="O100" s="227"/>
      <c r="P100" s="315"/>
    </row>
    <row r="101" spans="1:25" s="308" customFormat="1">
      <c r="A101" s="315"/>
      <c r="B101" s="315"/>
      <c r="C101" s="227"/>
      <c r="D101" s="315"/>
      <c r="E101" s="227"/>
      <c r="F101" s="315"/>
      <c r="G101" s="227"/>
      <c r="H101" s="315"/>
      <c r="I101" s="227"/>
      <c r="J101" s="315"/>
      <c r="K101" s="161"/>
      <c r="L101" s="315"/>
      <c r="M101" s="227"/>
      <c r="N101" s="315"/>
      <c r="O101" s="227"/>
      <c r="P101" s="315"/>
    </row>
    <row r="102" spans="1:25" s="308" customFormat="1">
      <c r="A102" s="315"/>
      <c r="B102" s="315"/>
      <c r="C102" s="227"/>
      <c r="D102" s="315"/>
      <c r="E102" s="227"/>
      <c r="F102" s="315"/>
      <c r="G102" s="227"/>
      <c r="H102" s="315"/>
      <c r="I102" s="227"/>
      <c r="J102" s="315"/>
      <c r="K102" s="161"/>
      <c r="L102" s="315"/>
      <c r="M102" s="227"/>
      <c r="N102" s="315"/>
      <c r="O102" s="227"/>
      <c r="P102" s="315"/>
    </row>
    <row r="103" spans="1:25" s="308" customFormat="1">
      <c r="A103" s="315"/>
      <c r="B103" s="315"/>
      <c r="C103" s="227"/>
      <c r="D103" s="315"/>
      <c r="E103" s="227"/>
      <c r="F103" s="315"/>
      <c r="G103" s="227"/>
      <c r="H103" s="315"/>
      <c r="I103" s="227"/>
      <c r="J103" s="315"/>
      <c r="K103" s="161"/>
      <c r="L103" s="315"/>
      <c r="M103" s="227"/>
      <c r="N103" s="315"/>
      <c r="O103" s="227"/>
      <c r="P103" s="315"/>
    </row>
    <row r="104" spans="1:25" s="308" customFormat="1">
      <c r="A104" s="315"/>
      <c r="B104" s="315"/>
      <c r="C104" s="227"/>
      <c r="D104" s="315"/>
      <c r="E104" s="227"/>
      <c r="F104" s="315"/>
      <c r="G104" s="227"/>
      <c r="H104" s="315"/>
      <c r="I104" s="227"/>
      <c r="J104" s="315"/>
      <c r="K104" s="161"/>
      <c r="L104" s="315"/>
      <c r="M104" s="227"/>
      <c r="N104" s="315"/>
      <c r="O104" s="227"/>
      <c r="P104" s="315"/>
    </row>
    <row r="105" spans="1:25" s="308" customFormat="1">
      <c r="A105" s="315"/>
      <c r="B105" s="315"/>
      <c r="C105" s="227"/>
      <c r="D105" s="315"/>
      <c r="E105" s="227"/>
      <c r="F105" s="315"/>
      <c r="G105" s="227"/>
      <c r="H105" s="315"/>
      <c r="I105" s="227"/>
      <c r="J105" s="315"/>
      <c r="K105" s="161"/>
      <c r="L105" s="315"/>
      <c r="M105" s="227"/>
      <c r="N105" s="315"/>
      <c r="O105" s="227"/>
      <c r="P105" s="315"/>
    </row>
    <row r="106" spans="1:25" s="308" customFormat="1">
      <c r="A106" s="315"/>
      <c r="B106" s="315"/>
      <c r="C106" s="227"/>
      <c r="D106" s="315"/>
      <c r="E106" s="227"/>
      <c r="F106" s="315"/>
      <c r="G106" s="227"/>
      <c r="H106" s="315"/>
      <c r="I106" s="227"/>
      <c r="J106" s="315"/>
      <c r="K106" s="161"/>
      <c r="L106" s="315"/>
      <c r="M106" s="227"/>
      <c r="N106" s="315"/>
      <c r="O106" s="227"/>
      <c r="P106" s="315"/>
    </row>
    <row r="107" spans="1:25" s="308" customFormat="1">
      <c r="A107" s="315"/>
      <c r="B107" s="315"/>
      <c r="C107" s="227"/>
      <c r="D107" s="315"/>
      <c r="E107" s="227"/>
      <c r="F107" s="315"/>
      <c r="G107" s="227"/>
      <c r="H107" s="315"/>
      <c r="I107" s="227"/>
      <c r="J107" s="315"/>
      <c r="K107" s="161"/>
      <c r="L107" s="315"/>
      <c r="M107" s="227"/>
      <c r="N107" s="315"/>
      <c r="O107" s="227"/>
      <c r="P107" s="315"/>
    </row>
    <row r="108" spans="1:25" s="308" customFormat="1">
      <c r="A108" s="315"/>
      <c r="B108" s="315"/>
      <c r="C108" s="227"/>
      <c r="D108" s="315"/>
      <c r="E108" s="227"/>
      <c r="F108" s="315"/>
      <c r="G108" s="227"/>
      <c r="H108" s="315"/>
      <c r="I108" s="227"/>
      <c r="J108" s="315"/>
      <c r="K108" s="161"/>
      <c r="L108" s="315"/>
      <c r="M108" s="227"/>
      <c r="N108" s="315"/>
      <c r="O108" s="227"/>
      <c r="P108" s="315"/>
    </row>
    <row r="109" spans="1:25" s="308" customFormat="1">
      <c r="A109" s="315"/>
      <c r="B109" s="315"/>
      <c r="C109" s="227"/>
      <c r="D109" s="315"/>
      <c r="E109" s="227"/>
      <c r="F109" s="315"/>
      <c r="G109" s="227"/>
      <c r="H109" s="315"/>
      <c r="I109" s="227"/>
      <c r="J109" s="315"/>
      <c r="K109" s="161"/>
      <c r="L109" s="315"/>
      <c r="M109" s="227"/>
      <c r="N109" s="315"/>
      <c r="O109" s="227"/>
      <c r="P109" s="315"/>
    </row>
    <row r="110" spans="1:25" s="308" customFormat="1">
      <c r="A110" s="315"/>
      <c r="B110" s="315"/>
      <c r="C110" s="227"/>
      <c r="D110" s="315"/>
      <c r="E110" s="227"/>
      <c r="F110" s="315"/>
      <c r="G110" s="227"/>
      <c r="H110" s="315"/>
      <c r="I110" s="227"/>
      <c r="J110" s="315"/>
      <c r="K110" s="161"/>
      <c r="L110" s="315"/>
      <c r="M110" s="227"/>
      <c r="N110" s="315"/>
      <c r="O110" s="227"/>
      <c r="P110" s="315"/>
    </row>
    <row r="111" spans="1:25" s="308" customFormat="1">
      <c r="A111" s="315"/>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row>
    <row r="112" spans="1:25" s="308" customFormat="1">
      <c r="A112" s="315"/>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row>
    <row r="113" spans="1:25" s="308" customFormat="1">
      <c r="A113" s="315"/>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row>
    <row r="114" spans="1:25" s="308" customFormat="1">
      <c r="A114" s="315"/>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row>
    <row r="115" spans="1:25" s="308" customFormat="1">
      <c r="A115" s="315"/>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row>
    <row r="116" spans="1:25" s="308" customFormat="1">
      <c r="A116" s="315"/>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row>
    <row r="117" spans="1:25" s="308" customFormat="1">
      <c r="A117" s="315"/>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row>
    <row r="118" spans="1:25" s="308" customFormat="1">
      <c r="A118" s="31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row>
    <row r="119" spans="1:25" s="308" customFormat="1">
      <c r="A119" s="315"/>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row>
    <row r="120" spans="1:25" s="308" customFormat="1">
      <c r="A120" s="315"/>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row>
    <row r="121" spans="1:25">
      <c r="A121" s="472" t="s">
        <v>457</v>
      </c>
      <c r="B121" s="472"/>
      <c r="C121" s="472"/>
      <c r="D121" s="472"/>
      <c r="E121" s="472"/>
      <c r="F121" s="472"/>
      <c r="G121" s="472"/>
      <c r="H121" s="472"/>
      <c r="I121" s="472"/>
      <c r="J121" s="157"/>
      <c r="K121" s="308"/>
      <c r="L121" s="308"/>
      <c r="M121" s="308"/>
      <c r="N121" s="308"/>
      <c r="O121" s="308"/>
      <c r="P121" s="308"/>
      <c r="Q121" s="308"/>
      <c r="R121" s="308"/>
      <c r="S121" s="308"/>
      <c r="T121" s="308"/>
      <c r="U121" s="308"/>
      <c r="V121" s="308"/>
      <c r="W121" s="308"/>
      <c r="X121" s="308"/>
      <c r="Y121" s="308"/>
    </row>
    <row r="122" spans="1:25">
      <c r="A122" s="470" t="s">
        <v>188</v>
      </c>
      <c r="B122" s="470"/>
      <c r="C122" s="470"/>
      <c r="D122" s="470"/>
      <c r="E122" s="470"/>
      <c r="F122" s="470"/>
      <c r="G122" s="470"/>
      <c r="H122" s="470"/>
      <c r="I122" s="470"/>
      <c r="J122" s="315"/>
      <c r="K122" s="308"/>
      <c r="L122" s="308"/>
      <c r="M122" s="308"/>
      <c r="N122" s="308"/>
      <c r="O122" s="308"/>
      <c r="P122" s="308"/>
      <c r="Q122" s="308"/>
      <c r="R122" s="308"/>
      <c r="S122" s="308"/>
      <c r="T122" s="308"/>
      <c r="U122" s="308"/>
      <c r="V122" s="308"/>
      <c r="W122" s="308"/>
      <c r="X122" s="308"/>
      <c r="Y122" s="308"/>
    </row>
    <row r="123" spans="1:25">
      <c r="A123" s="315"/>
      <c r="B123" s="315"/>
      <c r="C123" s="315"/>
      <c r="D123" s="315"/>
      <c r="E123" s="315"/>
      <c r="F123" s="315"/>
      <c r="G123" s="315"/>
      <c r="H123" s="315"/>
      <c r="I123" s="315"/>
      <c r="J123" s="315"/>
      <c r="K123" s="308"/>
      <c r="L123" s="308"/>
      <c r="M123" s="308"/>
      <c r="N123" s="308"/>
      <c r="O123" s="308"/>
      <c r="P123" s="308"/>
      <c r="Q123" s="308"/>
      <c r="R123" s="308"/>
      <c r="S123" s="308"/>
      <c r="T123" s="308"/>
      <c r="U123" s="308"/>
      <c r="V123" s="308"/>
      <c r="W123" s="308"/>
      <c r="X123" s="308"/>
      <c r="Y123" s="308"/>
    </row>
    <row r="124" spans="1:25" s="73" customFormat="1">
      <c r="A124" s="469" t="s">
        <v>11</v>
      </c>
      <c r="B124" s="469"/>
      <c r="C124" s="469"/>
      <c r="D124" s="469"/>
      <c r="E124" s="469"/>
      <c r="F124" s="469"/>
      <c r="G124" s="469"/>
      <c r="H124" s="469"/>
      <c r="I124" s="469"/>
      <c r="J124" s="156"/>
      <c r="K124" s="302"/>
      <c r="L124" s="302"/>
      <c r="M124" s="302"/>
      <c r="N124" s="302"/>
      <c r="O124" s="302"/>
      <c r="P124" s="302"/>
      <c r="Q124" s="302"/>
      <c r="R124" s="302"/>
      <c r="S124" s="302"/>
      <c r="T124" s="302"/>
      <c r="U124" s="302"/>
      <c r="V124" s="302"/>
      <c r="W124" s="302"/>
      <c r="X124" s="302"/>
      <c r="Y124" s="302"/>
    </row>
    <row r="125" spans="1:25" s="271" customFormat="1">
      <c r="A125" s="269"/>
      <c r="B125" s="269"/>
      <c r="C125" s="269"/>
      <c r="D125" s="269"/>
      <c r="E125" s="269"/>
      <c r="F125" s="269"/>
      <c r="G125" s="269"/>
      <c r="H125" s="269"/>
      <c r="I125" s="269"/>
      <c r="J125" s="270"/>
    </row>
    <row r="126" spans="1:25" ht="24">
      <c r="A126" s="317"/>
      <c r="B126" s="71"/>
      <c r="C126" s="342" t="s">
        <v>12</v>
      </c>
      <c r="D126" s="71" t="s">
        <v>186</v>
      </c>
      <c r="E126" s="336" t="s">
        <v>13</v>
      </c>
      <c r="F126" s="336" t="s">
        <v>560</v>
      </c>
      <c r="G126" s="317"/>
      <c r="H126" s="317"/>
      <c r="I126" s="315"/>
      <c r="J126" s="315"/>
      <c r="K126" s="308"/>
      <c r="L126" s="308"/>
      <c r="M126" s="308"/>
      <c r="N126" s="308"/>
      <c r="O126" s="308"/>
      <c r="P126" s="308"/>
      <c r="Q126" s="308"/>
      <c r="R126" s="308"/>
      <c r="S126" s="308"/>
      <c r="T126" s="308"/>
      <c r="U126" s="308"/>
      <c r="V126" s="308"/>
      <c r="W126" s="308"/>
      <c r="X126" s="308"/>
      <c r="Y126" s="308"/>
    </row>
    <row r="127" spans="1:25" s="28" customFormat="1" ht="13">
      <c r="A127" s="19"/>
      <c r="B127" s="54" t="s">
        <v>15</v>
      </c>
      <c r="C127" s="262">
        <v>2.5999999999999999E-2</v>
      </c>
      <c r="D127" s="266">
        <v>0.8</v>
      </c>
      <c r="E127" s="264"/>
      <c r="F127" s="287">
        <v>0.23400000000000001</v>
      </c>
      <c r="G127" s="263"/>
      <c r="H127" s="263"/>
      <c r="I127" s="26"/>
      <c r="J127" s="25"/>
      <c r="K127" s="26"/>
      <c r="L127" s="25"/>
      <c r="M127" s="26"/>
      <c r="N127" s="25"/>
      <c r="O127" s="26"/>
      <c r="P127" s="25"/>
    </row>
    <row r="128" spans="1:25">
      <c r="A128" s="321"/>
      <c r="B128" s="54" t="s">
        <v>14</v>
      </c>
      <c r="C128" s="262">
        <v>4.8000000000000001E-2</v>
      </c>
      <c r="D128" s="266">
        <v>1.5</v>
      </c>
      <c r="E128" s="83"/>
      <c r="F128" s="287">
        <v>0.23400000000000001</v>
      </c>
      <c r="G128" s="265"/>
      <c r="H128" s="265"/>
      <c r="I128" s="1"/>
      <c r="J128" s="1"/>
      <c r="K128" s="308"/>
      <c r="L128" s="308"/>
      <c r="M128" s="308"/>
      <c r="N128" s="308"/>
      <c r="O128" s="308"/>
      <c r="P128" s="308"/>
      <c r="Q128" s="308"/>
      <c r="R128" s="308"/>
      <c r="S128" s="308"/>
      <c r="T128" s="308"/>
      <c r="U128" s="308"/>
      <c r="V128" s="308"/>
      <c r="W128" s="308"/>
      <c r="X128" s="308"/>
      <c r="Y128" s="308"/>
    </row>
    <row r="129" spans="1:16">
      <c r="A129" s="321"/>
      <c r="B129" s="54" t="s">
        <v>16</v>
      </c>
      <c r="C129" s="262">
        <v>0.05</v>
      </c>
      <c r="D129" s="266">
        <v>0.6</v>
      </c>
      <c r="E129" s="264"/>
      <c r="F129" s="287">
        <v>0.23400000000000001</v>
      </c>
      <c r="G129" s="265"/>
      <c r="H129" s="265"/>
      <c r="I129" s="1"/>
      <c r="J129" s="1"/>
      <c r="K129" s="308"/>
      <c r="L129" s="308"/>
      <c r="M129" s="308"/>
      <c r="N129" s="308"/>
      <c r="O129" s="308"/>
      <c r="P129" s="308"/>
    </row>
    <row r="130" spans="1:16">
      <c r="A130" s="321"/>
      <c r="B130" s="54" t="s">
        <v>18</v>
      </c>
      <c r="C130" s="262">
        <v>7.4999999999999997E-2</v>
      </c>
      <c r="D130" s="266">
        <v>0.7</v>
      </c>
      <c r="E130" s="264"/>
      <c r="F130" s="287">
        <v>0.23400000000000001</v>
      </c>
      <c r="G130" s="265"/>
      <c r="H130" s="265"/>
      <c r="I130" s="1"/>
      <c r="J130" s="1"/>
      <c r="K130" s="308"/>
      <c r="L130" s="308"/>
      <c r="M130" s="308"/>
      <c r="N130" s="308"/>
      <c r="O130" s="308"/>
      <c r="P130" s="308"/>
    </row>
    <row r="131" spans="1:16">
      <c r="A131" s="321"/>
      <c r="B131" s="54" t="s">
        <v>17</v>
      </c>
      <c r="C131" s="262">
        <v>7.9000000000000001E-2</v>
      </c>
      <c r="D131" s="266">
        <v>1.2</v>
      </c>
      <c r="E131" s="264"/>
      <c r="F131" s="287">
        <v>0.23400000000000001</v>
      </c>
      <c r="G131" s="265"/>
      <c r="H131" s="265"/>
      <c r="I131" s="1"/>
      <c r="J131" s="1"/>
      <c r="K131" s="308"/>
      <c r="L131" s="308"/>
      <c r="M131" s="308"/>
      <c r="N131" s="308"/>
      <c r="O131" s="308"/>
      <c r="P131" s="308"/>
    </row>
    <row r="132" spans="1:16">
      <c r="A132" s="321"/>
      <c r="B132" s="54" t="s">
        <v>20</v>
      </c>
      <c r="C132" s="262">
        <v>9.2999999999999999E-2</v>
      </c>
      <c r="D132" s="266">
        <v>1.5</v>
      </c>
      <c r="E132" s="264"/>
      <c r="F132" s="287">
        <v>0.23400000000000001</v>
      </c>
      <c r="G132" s="265"/>
      <c r="H132" s="265"/>
      <c r="I132" s="1"/>
      <c r="J132" s="1"/>
      <c r="K132" s="308"/>
      <c r="L132" s="308"/>
      <c r="M132" s="308"/>
      <c r="N132" s="308"/>
      <c r="O132" s="308"/>
      <c r="P132" s="308"/>
    </row>
    <row r="133" spans="1:16">
      <c r="A133" s="321"/>
      <c r="B133" s="54" t="s">
        <v>21</v>
      </c>
      <c r="C133" s="262">
        <v>0.10199999999999999</v>
      </c>
      <c r="D133" s="266">
        <v>0.8</v>
      </c>
      <c r="E133" s="264"/>
      <c r="F133" s="287">
        <v>0.23400000000000001</v>
      </c>
      <c r="G133" s="265"/>
      <c r="H133" s="265"/>
      <c r="I133" s="1"/>
      <c r="J133" s="1"/>
      <c r="K133" s="308"/>
      <c r="L133" s="308"/>
      <c r="M133" s="308"/>
      <c r="N133" s="308"/>
      <c r="O133" s="308"/>
      <c r="P133" s="308"/>
    </row>
    <row r="134" spans="1:16">
      <c r="A134" s="321"/>
      <c r="B134" s="54" t="s">
        <v>23</v>
      </c>
      <c r="C134" s="262">
        <v>0.106</v>
      </c>
      <c r="D134" s="266">
        <v>0.9</v>
      </c>
      <c r="E134" s="264"/>
      <c r="F134" s="287">
        <v>0.23400000000000001</v>
      </c>
      <c r="G134" s="265"/>
      <c r="H134" s="265"/>
      <c r="I134" s="1"/>
      <c r="J134" s="1"/>
      <c r="K134" s="308"/>
      <c r="L134" s="308"/>
      <c r="M134" s="308"/>
      <c r="N134" s="308"/>
      <c r="O134" s="308"/>
      <c r="P134" s="308"/>
    </row>
    <row r="135" spans="1:16">
      <c r="A135" s="321"/>
      <c r="B135" s="54" t="s">
        <v>22</v>
      </c>
      <c r="C135" s="262">
        <v>0.11700000000000001</v>
      </c>
      <c r="D135" s="266">
        <v>2.8</v>
      </c>
      <c r="E135" s="264"/>
      <c r="F135" s="287">
        <v>0.23400000000000001</v>
      </c>
      <c r="G135" s="265"/>
      <c r="H135" s="265"/>
      <c r="I135" s="1"/>
      <c r="J135" s="1"/>
      <c r="K135" s="308"/>
      <c r="L135" s="308"/>
      <c r="M135" s="308"/>
      <c r="N135" s="308"/>
      <c r="O135" s="308"/>
      <c r="P135" s="308"/>
    </row>
    <row r="136" spans="1:16">
      <c r="A136" s="321"/>
      <c r="B136" s="54" t="s">
        <v>19</v>
      </c>
      <c r="C136" s="262">
        <v>0.122</v>
      </c>
      <c r="D136" s="266">
        <v>1.6</v>
      </c>
      <c r="E136" s="264"/>
      <c r="F136" s="287">
        <v>0.23400000000000001</v>
      </c>
      <c r="G136" s="265"/>
      <c r="H136" s="265"/>
      <c r="I136" s="1"/>
      <c r="J136" s="1"/>
      <c r="K136" s="308"/>
      <c r="L136" s="308"/>
      <c r="M136" s="308"/>
      <c r="N136" s="308"/>
      <c r="O136" s="308"/>
      <c r="P136" s="308"/>
    </row>
    <row r="137" spans="1:16">
      <c r="A137" s="321"/>
      <c r="B137" s="54" t="s">
        <v>24</v>
      </c>
      <c r="C137" s="262">
        <v>0.13700000000000001</v>
      </c>
      <c r="D137" s="266">
        <v>0.9</v>
      </c>
      <c r="E137" s="264"/>
      <c r="F137" s="287">
        <v>0.23400000000000001</v>
      </c>
      <c r="G137" s="265"/>
      <c r="H137" s="265"/>
      <c r="I137" s="1"/>
      <c r="J137" s="1"/>
      <c r="K137" s="308"/>
      <c r="L137" s="308"/>
      <c r="M137" s="308"/>
      <c r="N137" s="308"/>
      <c r="O137" s="308"/>
      <c r="P137" s="308"/>
    </row>
    <row r="138" spans="1:16">
      <c r="A138" s="321"/>
      <c r="B138" s="55" t="s">
        <v>25</v>
      </c>
      <c r="D138" s="267">
        <v>1.4</v>
      </c>
      <c r="E138" s="170">
        <v>0.16300000000000001</v>
      </c>
      <c r="F138" s="343">
        <v>0.23400000000000001</v>
      </c>
      <c r="G138" s="265"/>
      <c r="H138" s="265"/>
      <c r="I138" s="1"/>
      <c r="J138" s="1"/>
      <c r="K138" s="308"/>
      <c r="L138" s="308"/>
      <c r="M138" s="308"/>
      <c r="N138" s="308"/>
      <c r="O138" s="308"/>
      <c r="P138" s="308"/>
    </row>
    <row r="139" spans="1:16">
      <c r="A139" s="321"/>
      <c r="B139" s="54" t="s">
        <v>26</v>
      </c>
      <c r="C139" s="262">
        <v>0.20599999999999999</v>
      </c>
      <c r="D139" s="266">
        <v>1</v>
      </c>
      <c r="E139" s="264"/>
      <c r="F139" s="287">
        <v>0.23400000000000001</v>
      </c>
      <c r="G139" s="265"/>
      <c r="H139" s="265"/>
      <c r="I139" s="1"/>
      <c r="J139" s="1"/>
      <c r="K139" s="308"/>
      <c r="L139" s="308"/>
      <c r="M139" s="308"/>
      <c r="N139" s="308"/>
      <c r="O139" s="308"/>
      <c r="P139" s="308"/>
    </row>
    <row r="140" spans="1:16">
      <c r="A140" s="321"/>
      <c r="B140" s="54" t="s">
        <v>27</v>
      </c>
      <c r="C140" s="262">
        <v>0.24199999999999999</v>
      </c>
      <c r="D140" s="266">
        <v>1.7</v>
      </c>
      <c r="E140" s="264"/>
      <c r="F140" s="287">
        <v>0.23400000000000001</v>
      </c>
      <c r="G140" s="265"/>
      <c r="H140" s="265"/>
      <c r="I140" s="1"/>
      <c r="J140" s="1"/>
      <c r="K140" s="308"/>
      <c r="L140" s="308"/>
      <c r="M140" s="308"/>
      <c r="N140" s="308"/>
      <c r="O140" s="308"/>
      <c r="P140" s="308"/>
    </row>
    <row r="141" spans="1:16">
      <c r="A141" s="321"/>
      <c r="B141" s="54" t="s">
        <v>28</v>
      </c>
      <c r="C141" s="262">
        <v>0.26100000000000001</v>
      </c>
      <c r="D141" s="266">
        <v>1.4</v>
      </c>
      <c r="E141" s="264"/>
      <c r="F141" s="287">
        <v>0.23400000000000001</v>
      </c>
      <c r="G141" s="265"/>
      <c r="H141" s="265"/>
      <c r="I141" s="1"/>
      <c r="J141" s="1"/>
      <c r="K141" s="308"/>
      <c r="L141" s="308"/>
      <c r="M141" s="308"/>
      <c r="N141" s="308"/>
      <c r="O141" s="308"/>
      <c r="P141" s="308"/>
    </row>
    <row r="142" spans="1:16">
      <c r="A142" s="321"/>
      <c r="B142" s="54" t="s">
        <v>29</v>
      </c>
      <c r="C142" s="262">
        <v>0.28999999999999998</v>
      </c>
      <c r="D142" s="266">
        <v>1.2</v>
      </c>
      <c r="E142" s="264"/>
      <c r="F142" s="287">
        <v>0.23400000000000001</v>
      </c>
      <c r="G142" s="265"/>
      <c r="H142" s="265"/>
      <c r="I142" s="1"/>
      <c r="J142" s="1"/>
      <c r="K142" s="308"/>
      <c r="L142" s="308"/>
      <c r="M142" s="308"/>
      <c r="N142" s="308"/>
      <c r="O142" s="308"/>
      <c r="P142" s="308"/>
    </row>
    <row r="143" spans="1:16">
      <c r="A143" s="321"/>
      <c r="B143" s="54" t="s">
        <v>31</v>
      </c>
      <c r="C143" s="262">
        <v>0.315</v>
      </c>
      <c r="D143" s="266">
        <v>1</v>
      </c>
      <c r="E143" s="264"/>
      <c r="F143" s="287">
        <v>0.23400000000000001</v>
      </c>
      <c r="G143" s="265"/>
      <c r="H143" s="265"/>
      <c r="I143" s="1"/>
      <c r="J143" s="1"/>
      <c r="K143" s="308"/>
      <c r="L143" s="308"/>
      <c r="M143" s="308"/>
      <c r="N143" s="308"/>
      <c r="O143" s="308"/>
      <c r="P143" s="308"/>
    </row>
    <row r="144" spans="1:16">
      <c r="A144" s="321"/>
      <c r="B144" s="54" t="s">
        <v>30</v>
      </c>
      <c r="C144" s="262">
        <v>0.32</v>
      </c>
      <c r="D144" s="266">
        <v>1.3</v>
      </c>
      <c r="E144" s="264"/>
      <c r="F144" s="287">
        <v>0.23400000000000001</v>
      </c>
      <c r="G144" s="265"/>
      <c r="H144" s="265"/>
      <c r="I144" s="1"/>
      <c r="J144" s="1"/>
      <c r="K144" s="308"/>
      <c r="L144" s="308"/>
      <c r="M144" s="308"/>
      <c r="N144" s="308"/>
      <c r="O144" s="308"/>
      <c r="P144" s="308"/>
    </row>
    <row r="145" spans="1:16">
      <c r="A145" s="321"/>
      <c r="B145" s="54" t="s">
        <v>32</v>
      </c>
      <c r="C145" s="262">
        <v>0.33600000000000002</v>
      </c>
      <c r="D145" s="266">
        <v>1.1000000000000001</v>
      </c>
      <c r="E145" s="264"/>
      <c r="F145" s="287">
        <v>0.23400000000000001</v>
      </c>
      <c r="G145" s="265"/>
      <c r="H145" s="265"/>
      <c r="I145" s="1"/>
      <c r="J145" s="1"/>
      <c r="K145" s="308"/>
      <c r="L145" s="308"/>
      <c r="M145" s="308"/>
      <c r="N145" s="308"/>
      <c r="O145" s="308"/>
      <c r="P145" s="308"/>
    </row>
    <row r="146" spans="1:16">
      <c r="A146" s="321"/>
      <c r="B146" s="305" t="s">
        <v>8</v>
      </c>
      <c r="C146" s="262">
        <v>0.34200000000000003</v>
      </c>
      <c r="D146" s="266">
        <v>1.2</v>
      </c>
      <c r="E146" s="264"/>
      <c r="F146" s="287">
        <v>0.23400000000000001</v>
      </c>
      <c r="G146" s="265"/>
      <c r="H146" s="265"/>
      <c r="I146" s="1"/>
      <c r="J146" s="1"/>
      <c r="K146" s="308"/>
      <c r="L146" s="308"/>
      <c r="M146" s="308"/>
      <c r="N146" s="308"/>
      <c r="O146" s="308"/>
      <c r="P146" s="308"/>
    </row>
    <row r="147" spans="1:16">
      <c r="A147" s="16"/>
      <c r="B147" s="54" t="s">
        <v>33</v>
      </c>
      <c r="C147" s="262">
        <v>0.44600000000000001</v>
      </c>
      <c r="D147" s="266">
        <v>1.4</v>
      </c>
      <c r="E147" s="16"/>
      <c r="F147" s="287">
        <v>0.23400000000000001</v>
      </c>
      <c r="G147" s="16"/>
      <c r="H147" s="16"/>
      <c r="I147" s="301"/>
      <c r="J147" s="301"/>
      <c r="K147" s="308"/>
      <c r="L147" s="308"/>
      <c r="M147" s="308"/>
      <c r="N147" s="308"/>
      <c r="O147" s="308"/>
      <c r="P147" s="308"/>
    </row>
    <row r="148" spans="1:16">
      <c r="A148" s="321"/>
      <c r="B148" s="81" t="s">
        <v>9</v>
      </c>
      <c r="C148" s="262">
        <v>0.23400000000000001</v>
      </c>
      <c r="D148" s="266">
        <v>0.3</v>
      </c>
      <c r="E148" s="264"/>
      <c r="F148" s="287">
        <v>0.23400000000000001</v>
      </c>
      <c r="G148" s="265"/>
      <c r="H148" s="265"/>
      <c r="I148" s="1"/>
      <c r="J148" s="1"/>
      <c r="K148" s="308"/>
      <c r="L148" s="308"/>
      <c r="M148" s="308"/>
      <c r="N148" s="308"/>
      <c r="O148" s="308"/>
      <c r="P148" s="308"/>
    </row>
    <row r="149" spans="1:16">
      <c r="A149" s="321"/>
      <c r="B149" s="81" t="s">
        <v>57</v>
      </c>
      <c r="C149" s="262">
        <v>0.13700000000000001</v>
      </c>
      <c r="D149" s="266">
        <v>0.1</v>
      </c>
      <c r="E149" s="264"/>
      <c r="F149" s="287">
        <v>0.23400000000000001</v>
      </c>
      <c r="G149" s="265"/>
      <c r="H149" s="265"/>
      <c r="I149" s="1"/>
      <c r="J149" s="1"/>
      <c r="K149" s="308"/>
      <c r="L149" s="308"/>
      <c r="M149" s="308"/>
      <c r="N149" s="308"/>
      <c r="O149" s="308"/>
      <c r="P149" s="308"/>
    </row>
    <row r="150" spans="1:16" s="248" customFormat="1">
      <c r="A150" s="16"/>
      <c r="B150" s="81"/>
      <c r="C150" s="262"/>
      <c r="D150" s="266"/>
      <c r="E150" s="16"/>
      <c r="F150" s="16"/>
      <c r="G150" s="16"/>
      <c r="H150" s="16"/>
      <c r="I150" s="301"/>
      <c r="J150" s="301"/>
      <c r="K150" s="308"/>
      <c r="L150" s="308"/>
      <c r="M150" s="308"/>
      <c r="N150" s="308"/>
      <c r="O150" s="308"/>
      <c r="P150" s="308"/>
    </row>
    <row r="151" spans="1:16" ht="14.25" customHeight="1">
      <c r="A151" s="470" t="s">
        <v>458</v>
      </c>
      <c r="B151" s="470"/>
      <c r="C151" s="470"/>
      <c r="D151" s="470"/>
      <c r="E151" s="470"/>
      <c r="F151" s="470"/>
      <c r="G151" s="470"/>
      <c r="H151" s="470"/>
      <c r="I151" s="470"/>
      <c r="J151" s="315"/>
      <c r="K151" s="308"/>
      <c r="L151" s="308"/>
      <c r="M151" s="308"/>
      <c r="N151" s="308"/>
      <c r="O151" s="308"/>
      <c r="P151" s="308"/>
    </row>
    <row r="152" spans="1:16">
      <c r="A152" s="470"/>
      <c r="B152" s="470"/>
      <c r="C152" s="470"/>
      <c r="D152" s="470"/>
      <c r="E152" s="470"/>
      <c r="F152" s="470"/>
      <c r="G152" s="470"/>
      <c r="H152" s="470"/>
      <c r="I152" s="470"/>
      <c r="J152" s="315"/>
      <c r="K152" s="308"/>
      <c r="L152" s="308"/>
      <c r="M152" s="308"/>
      <c r="N152" s="308"/>
      <c r="O152" s="308"/>
      <c r="P152" s="308"/>
    </row>
    <row r="153" spans="1:16" s="73" customFormat="1">
      <c r="A153" s="469" t="s">
        <v>202</v>
      </c>
      <c r="B153" s="469"/>
      <c r="C153" s="469"/>
      <c r="D153" s="469"/>
      <c r="E153" s="469"/>
      <c r="F153" s="469"/>
      <c r="G153" s="469"/>
      <c r="H153" s="469"/>
      <c r="I153" s="469"/>
      <c r="J153" s="156"/>
      <c r="K153" s="302"/>
      <c r="L153" s="302"/>
      <c r="M153" s="302"/>
      <c r="N153" s="302"/>
      <c r="O153" s="302"/>
      <c r="P153" s="302"/>
    </row>
    <row r="154" spans="1:16">
      <c r="A154" s="315"/>
      <c r="B154" s="315"/>
      <c r="C154" s="315"/>
      <c r="D154" s="315"/>
      <c r="E154" s="315"/>
      <c r="F154" s="315"/>
      <c r="G154" s="315"/>
      <c r="H154" s="315"/>
      <c r="I154" s="315"/>
      <c r="J154" s="315"/>
      <c r="K154" s="308"/>
      <c r="L154" s="308"/>
      <c r="M154" s="308"/>
      <c r="N154" s="308"/>
      <c r="O154" s="308"/>
      <c r="P154" s="308"/>
    </row>
    <row r="155" spans="1:16" ht="24">
      <c r="A155" s="315"/>
      <c r="B155" s="25"/>
      <c r="C155" s="70" t="s">
        <v>12</v>
      </c>
      <c r="D155" s="70" t="s">
        <v>186</v>
      </c>
      <c r="E155" s="315"/>
      <c r="F155" s="315"/>
      <c r="G155" s="315"/>
      <c r="H155" s="315"/>
      <c r="I155" s="315"/>
      <c r="J155" s="315"/>
      <c r="K155" s="308"/>
      <c r="L155" s="308"/>
      <c r="M155" s="308"/>
      <c r="N155" s="308"/>
      <c r="O155" s="308"/>
      <c r="P155" s="308"/>
    </row>
    <row r="156" spans="1:16">
      <c r="A156" s="315"/>
      <c r="B156" s="71">
        <v>2015</v>
      </c>
      <c r="C156" s="268">
        <v>0.16400000000000001</v>
      </c>
      <c r="D156" s="142">
        <v>1.3</v>
      </c>
      <c r="E156" s="315"/>
      <c r="F156" s="315"/>
      <c r="G156" s="315"/>
      <c r="H156" s="315"/>
      <c r="I156" s="315"/>
      <c r="J156" s="315"/>
      <c r="K156" s="308"/>
      <c r="L156" s="308"/>
      <c r="M156" s="308"/>
      <c r="N156" s="308"/>
      <c r="O156" s="308"/>
      <c r="P156" s="308"/>
    </row>
    <row r="157" spans="1:16">
      <c r="A157" s="315"/>
      <c r="B157" s="71">
        <v>2016</v>
      </c>
      <c r="C157" s="268">
        <v>0.17599999999999999</v>
      </c>
      <c r="D157" s="142">
        <v>1.2</v>
      </c>
      <c r="E157" s="315"/>
      <c r="F157" s="315"/>
      <c r="G157" s="315"/>
      <c r="H157" s="315"/>
      <c r="I157" s="315"/>
      <c r="J157" s="315"/>
      <c r="K157" s="308"/>
      <c r="L157" s="308"/>
      <c r="M157" s="308"/>
      <c r="N157" s="308"/>
      <c r="O157" s="308"/>
      <c r="P157" s="308"/>
    </row>
    <row r="158" spans="1:16">
      <c r="A158" s="315"/>
      <c r="B158" s="71">
        <v>2017</v>
      </c>
      <c r="C158" s="268">
        <v>0.16700000000000001</v>
      </c>
      <c r="D158" s="142">
        <v>1.3</v>
      </c>
      <c r="E158" s="315"/>
      <c r="F158" s="315"/>
      <c r="G158" s="315"/>
      <c r="H158" s="315"/>
      <c r="I158" s="315"/>
      <c r="J158" s="315"/>
      <c r="K158" s="308"/>
      <c r="L158" s="308"/>
      <c r="M158" s="308"/>
      <c r="N158" s="308"/>
      <c r="O158" s="308"/>
      <c r="P158" s="308"/>
    </row>
    <row r="159" spans="1:16">
      <c r="A159" s="315"/>
      <c r="B159" s="72">
        <v>2018</v>
      </c>
      <c r="C159" s="268">
        <v>0.16800000000000001</v>
      </c>
      <c r="D159" s="142">
        <v>1.6</v>
      </c>
      <c r="E159" s="315"/>
      <c r="F159" s="315"/>
      <c r="G159" s="315"/>
      <c r="H159" s="315"/>
      <c r="I159" s="315"/>
      <c r="J159" s="315"/>
      <c r="K159" s="308"/>
      <c r="L159" s="308"/>
      <c r="M159" s="308"/>
      <c r="N159" s="308"/>
      <c r="O159" s="308"/>
      <c r="P159" s="308"/>
    </row>
    <row r="160" spans="1:16">
      <c r="A160" s="315"/>
      <c r="B160" s="72">
        <v>2019</v>
      </c>
      <c r="C160" s="268">
        <v>0.16300000000000001</v>
      </c>
      <c r="D160" s="142">
        <v>1.4</v>
      </c>
      <c r="E160" s="315"/>
      <c r="F160" s="315"/>
      <c r="G160" s="315"/>
      <c r="H160" s="315"/>
      <c r="I160" s="315"/>
      <c r="J160" s="315"/>
      <c r="K160" s="308"/>
      <c r="L160" s="308"/>
      <c r="M160" s="308"/>
      <c r="N160" s="308"/>
      <c r="O160" s="308"/>
      <c r="P160" s="308"/>
    </row>
    <row r="161" spans="1:10">
      <c r="A161" s="315"/>
      <c r="B161" s="315"/>
      <c r="C161" s="315"/>
      <c r="D161" s="315"/>
      <c r="E161" s="315"/>
      <c r="F161" s="315"/>
      <c r="G161" s="315"/>
      <c r="H161" s="315"/>
      <c r="I161" s="315"/>
      <c r="J161" s="315"/>
    </row>
    <row r="162" spans="1:10" ht="14.25" customHeight="1">
      <c r="A162" s="470" t="s">
        <v>459</v>
      </c>
      <c r="B162" s="470"/>
      <c r="C162" s="470"/>
      <c r="D162" s="470"/>
      <c r="E162" s="470"/>
      <c r="F162" s="470"/>
      <c r="G162" s="470"/>
      <c r="H162" s="470"/>
      <c r="I162" s="470"/>
      <c r="J162" s="315"/>
    </row>
    <row r="163" spans="1:10">
      <c r="A163" s="470"/>
      <c r="B163" s="470"/>
      <c r="C163" s="470"/>
      <c r="D163" s="470"/>
      <c r="E163" s="470"/>
      <c r="F163" s="470"/>
      <c r="G163" s="470"/>
      <c r="H163" s="470"/>
      <c r="I163" s="470"/>
      <c r="J163" s="315"/>
    </row>
    <row r="165" spans="1:10" s="73" customFormat="1">
      <c r="A165" s="469" t="s">
        <v>34</v>
      </c>
      <c r="B165" s="469"/>
      <c r="C165" s="469"/>
      <c r="D165" s="469"/>
      <c r="E165" s="469"/>
      <c r="F165" s="469"/>
      <c r="G165" s="469"/>
      <c r="H165" s="469"/>
      <c r="I165" s="469"/>
      <c r="J165" s="156"/>
    </row>
    <row r="167" spans="1:10" ht="36">
      <c r="A167" s="308"/>
      <c r="B167" s="25"/>
      <c r="C167" s="298" t="s">
        <v>12</v>
      </c>
      <c r="D167" s="298" t="s">
        <v>186</v>
      </c>
      <c r="E167" s="298" t="s">
        <v>569</v>
      </c>
      <c r="F167" s="298"/>
      <c r="G167" s="308"/>
      <c r="H167" s="308"/>
      <c r="I167" s="308"/>
      <c r="J167" s="308"/>
    </row>
    <row r="168" spans="1:10" s="248" customFormat="1">
      <c r="A168" s="308"/>
      <c r="B168" s="233" t="s">
        <v>209</v>
      </c>
      <c r="C168" s="285">
        <v>0.316</v>
      </c>
      <c r="D168" s="233">
        <v>2.4</v>
      </c>
      <c r="E168" s="344">
        <v>0.16500000000000001</v>
      </c>
      <c r="F168" s="298"/>
      <c r="G168" s="308"/>
      <c r="H168" s="308"/>
      <c r="I168" s="308"/>
      <c r="J168" s="308"/>
    </row>
    <row r="169" spans="1:10">
      <c r="A169" s="308"/>
      <c r="B169" s="233" t="s">
        <v>556</v>
      </c>
      <c r="C169" s="285">
        <v>0.29199999999999998</v>
      </c>
      <c r="D169" s="233">
        <v>3.1</v>
      </c>
      <c r="E169" s="344">
        <v>0.16500000000000001</v>
      </c>
      <c r="F169" s="166"/>
      <c r="G169" s="308"/>
      <c r="H169" s="308"/>
      <c r="I169" s="308"/>
      <c r="J169" s="308"/>
    </row>
    <row r="170" spans="1:10">
      <c r="A170" s="308"/>
      <c r="B170" s="233" t="s">
        <v>211</v>
      </c>
      <c r="C170" s="341">
        <v>0.2</v>
      </c>
      <c r="D170" s="233">
        <v>3.9</v>
      </c>
      <c r="E170" s="344">
        <v>0.16500000000000001</v>
      </c>
      <c r="F170" s="152"/>
      <c r="G170" s="308"/>
      <c r="H170" s="308"/>
      <c r="I170" s="308"/>
      <c r="J170" s="308"/>
    </row>
    <row r="171" spans="1:10">
      <c r="A171" s="308"/>
      <c r="B171" s="233" t="s">
        <v>213</v>
      </c>
      <c r="C171" s="285">
        <v>0.16500000000000001</v>
      </c>
      <c r="D171" s="233">
        <v>1.8</v>
      </c>
      <c r="E171" s="344">
        <v>0.16500000000000001</v>
      </c>
      <c r="F171" s="152"/>
      <c r="G171" s="308"/>
      <c r="H171" s="308"/>
      <c r="I171" s="308"/>
      <c r="J171" s="308"/>
    </row>
    <row r="172" spans="1:10">
      <c r="A172" s="308"/>
      <c r="B172" s="233" t="s">
        <v>214</v>
      </c>
      <c r="C172" s="285">
        <v>0.156</v>
      </c>
      <c r="D172" s="233">
        <v>6.4</v>
      </c>
      <c r="E172" s="344">
        <v>0.16500000000000001</v>
      </c>
      <c r="F172" s="152"/>
      <c r="G172" s="308"/>
      <c r="H172" s="308"/>
      <c r="I172" s="308"/>
      <c r="J172" s="308"/>
    </row>
    <row r="173" spans="1:10">
      <c r="A173" s="308"/>
      <c r="B173" s="233" t="s">
        <v>562</v>
      </c>
      <c r="C173" s="285">
        <v>0.14299999999999999</v>
      </c>
      <c r="D173" s="233">
        <v>3.7</v>
      </c>
      <c r="E173" s="344">
        <v>0.16500000000000001</v>
      </c>
      <c r="F173" s="152"/>
      <c r="G173" s="308"/>
      <c r="H173" s="308"/>
      <c r="I173" s="308"/>
      <c r="J173" s="308"/>
    </row>
    <row r="174" spans="1:10">
      <c r="A174" s="308"/>
      <c r="B174" s="233" t="s">
        <v>252</v>
      </c>
      <c r="C174" s="285">
        <v>0.14199999999999999</v>
      </c>
      <c r="D174" s="233">
        <v>2.1</v>
      </c>
      <c r="E174" s="344">
        <v>0.16500000000000001</v>
      </c>
      <c r="F174" s="152"/>
      <c r="G174" s="308"/>
      <c r="H174" s="308"/>
      <c r="I174" s="308"/>
      <c r="J174" s="308"/>
    </row>
    <row r="175" spans="1:10">
      <c r="A175" s="308"/>
      <c r="B175" s="233" t="s">
        <v>551</v>
      </c>
      <c r="C175" s="285">
        <v>0.13300000000000001</v>
      </c>
      <c r="D175" s="233">
        <v>1.8</v>
      </c>
      <c r="E175" s="344">
        <v>0.16500000000000001</v>
      </c>
      <c r="F175" s="152"/>
      <c r="G175" s="308"/>
      <c r="H175" s="308"/>
      <c r="I175" s="308"/>
      <c r="J175" s="308"/>
    </row>
    <row r="176" spans="1:10">
      <c r="A176" s="308"/>
      <c r="B176" s="233" t="s">
        <v>547</v>
      </c>
      <c r="C176" s="285">
        <v>0.11700000000000001</v>
      </c>
      <c r="D176" s="233">
        <v>2.2000000000000002</v>
      </c>
      <c r="E176" s="344">
        <v>0.16500000000000001</v>
      </c>
      <c r="F176" s="152"/>
      <c r="G176" s="308"/>
      <c r="H176" s="308"/>
      <c r="I176" s="308"/>
      <c r="J176" s="308"/>
    </row>
    <row r="177" spans="1:25">
      <c r="A177" s="308"/>
      <c r="B177" s="233" t="s">
        <v>552</v>
      </c>
      <c r="C177" s="285">
        <v>0.115</v>
      </c>
      <c r="D177" s="233">
        <v>2.2000000000000002</v>
      </c>
      <c r="E177" s="344">
        <v>0.16500000000000001</v>
      </c>
      <c r="F177" s="166"/>
      <c r="G177" s="308"/>
      <c r="H177" s="308"/>
      <c r="I177" s="308"/>
      <c r="J177" s="308"/>
      <c r="K177" s="308"/>
      <c r="L177" s="308"/>
      <c r="M177" s="308"/>
      <c r="N177" s="308"/>
      <c r="O177" s="308"/>
      <c r="P177" s="308"/>
      <c r="Q177" s="308"/>
      <c r="R177" s="308"/>
      <c r="S177" s="308"/>
      <c r="T177" s="308"/>
      <c r="U177" s="308"/>
      <c r="V177" s="308"/>
      <c r="W177" s="308"/>
      <c r="X177" s="308"/>
      <c r="Y177" s="308"/>
    </row>
    <row r="178" spans="1:25">
      <c r="A178" s="308"/>
      <c r="B178" s="233" t="s">
        <v>558</v>
      </c>
      <c r="C178" s="285">
        <v>0.10199999999999999</v>
      </c>
      <c r="D178" s="233">
        <v>2.8</v>
      </c>
      <c r="E178" s="344">
        <v>0.16500000000000001</v>
      </c>
      <c r="F178" s="166"/>
      <c r="G178" s="308"/>
      <c r="H178" s="308"/>
      <c r="I178" s="308"/>
      <c r="J178" s="308"/>
      <c r="K178" s="308"/>
      <c r="L178" s="308"/>
      <c r="M178" s="308"/>
      <c r="N178" s="308"/>
      <c r="O178" s="308"/>
      <c r="P178" s="308"/>
      <c r="Q178" s="308"/>
      <c r="R178" s="308"/>
      <c r="S178" s="308"/>
      <c r="T178" s="308"/>
      <c r="U178" s="308"/>
      <c r="V178" s="308"/>
      <c r="W178" s="308"/>
      <c r="X178" s="308"/>
      <c r="Y178" s="308"/>
    </row>
    <row r="179" spans="1:25">
      <c r="A179" s="308"/>
      <c r="B179" s="233" t="s">
        <v>553</v>
      </c>
      <c r="C179" s="285">
        <v>8.8999999999999996E-2</v>
      </c>
      <c r="D179" s="233">
        <v>2.1</v>
      </c>
      <c r="E179" s="344">
        <v>0.16500000000000001</v>
      </c>
      <c r="F179" s="166"/>
      <c r="G179" s="308"/>
      <c r="H179" s="308"/>
      <c r="I179" s="308"/>
      <c r="J179" s="308"/>
      <c r="K179" s="308"/>
      <c r="L179" s="308"/>
      <c r="M179" s="308"/>
      <c r="N179" s="308"/>
      <c r="O179" s="308"/>
      <c r="P179" s="308"/>
      <c r="Q179" s="308"/>
      <c r="R179" s="308"/>
      <c r="S179" s="308"/>
      <c r="T179" s="308"/>
      <c r="U179" s="308"/>
      <c r="V179" s="308"/>
      <c r="W179" s="308"/>
      <c r="X179" s="308"/>
      <c r="Y179" s="308"/>
    </row>
    <row r="180" spans="1:25">
      <c r="A180" s="308"/>
      <c r="B180" s="233" t="s">
        <v>221</v>
      </c>
      <c r="C180" s="285">
        <v>8.3000000000000004E-2</v>
      </c>
      <c r="D180" s="233">
        <v>2.2999999999999998</v>
      </c>
      <c r="E180" s="344">
        <v>0.16500000000000001</v>
      </c>
      <c r="F180" s="166"/>
      <c r="G180" s="308"/>
      <c r="H180" s="308"/>
      <c r="I180" s="308"/>
      <c r="J180" s="308"/>
      <c r="K180" s="308"/>
      <c r="L180" s="308"/>
      <c r="M180" s="308"/>
      <c r="N180" s="308"/>
      <c r="O180" s="308"/>
      <c r="P180" s="308"/>
      <c r="Q180" s="308"/>
      <c r="R180" s="308"/>
      <c r="S180" s="308"/>
      <c r="T180" s="308"/>
      <c r="U180" s="308"/>
      <c r="V180" s="308"/>
      <c r="W180" s="308"/>
      <c r="X180" s="308"/>
      <c r="Y180" s="308"/>
    </row>
    <row r="181" spans="1:25">
      <c r="A181" s="308"/>
      <c r="B181" s="233" t="s">
        <v>548</v>
      </c>
      <c r="C181" s="285">
        <v>7.2999999999999995E-2</v>
      </c>
      <c r="D181" s="233">
        <v>4</v>
      </c>
      <c r="E181" s="344">
        <v>0.16500000000000001</v>
      </c>
      <c r="F181" s="166"/>
      <c r="G181" s="308"/>
      <c r="H181" s="308"/>
      <c r="I181" s="308"/>
      <c r="J181" s="308"/>
      <c r="K181" s="308"/>
      <c r="L181" s="308"/>
      <c r="M181" s="308"/>
      <c r="N181" s="308"/>
      <c r="O181" s="308"/>
      <c r="P181" s="308"/>
      <c r="Q181" s="308"/>
      <c r="R181" s="308"/>
      <c r="S181" s="308"/>
      <c r="T181" s="308"/>
      <c r="U181" s="308"/>
      <c r="V181" s="308"/>
      <c r="W181" s="308"/>
      <c r="X181" s="308"/>
      <c r="Y181" s="308"/>
    </row>
    <row r="182" spans="1:25">
      <c r="A182" s="308"/>
      <c r="B182" s="233" t="s">
        <v>555</v>
      </c>
      <c r="C182" s="285">
        <v>4.8000000000000001E-2</v>
      </c>
      <c r="D182" s="233">
        <v>3.2</v>
      </c>
      <c r="E182" s="344">
        <v>0.16500000000000001</v>
      </c>
      <c r="F182" s="166"/>
      <c r="G182" s="308"/>
      <c r="H182" s="308"/>
      <c r="I182" s="308"/>
      <c r="J182" s="308"/>
      <c r="K182" s="308"/>
      <c r="L182" s="308"/>
      <c r="M182" s="308"/>
      <c r="N182" s="308"/>
      <c r="O182" s="308"/>
      <c r="P182" s="308"/>
      <c r="Q182" s="308"/>
      <c r="R182" s="308"/>
      <c r="S182" s="308"/>
      <c r="T182" s="308"/>
      <c r="U182" s="308"/>
      <c r="V182" s="308"/>
      <c r="W182" s="308"/>
      <c r="X182" s="308"/>
      <c r="Y182" s="308"/>
    </row>
    <row r="183" spans="1:25">
      <c r="A183" s="308"/>
      <c r="B183" s="233" t="s">
        <v>559</v>
      </c>
      <c r="C183" s="285">
        <v>4.8000000000000001E-2</v>
      </c>
      <c r="D183" s="233">
        <v>2.8</v>
      </c>
      <c r="E183" s="344">
        <v>0.16500000000000001</v>
      </c>
      <c r="F183" s="166"/>
      <c r="G183" s="308"/>
      <c r="H183" s="308"/>
      <c r="I183" s="308"/>
      <c r="J183" s="308"/>
      <c r="K183" s="308"/>
      <c r="L183" s="308"/>
      <c r="M183" s="308"/>
      <c r="N183" s="308"/>
      <c r="O183" s="308"/>
      <c r="P183" s="308"/>
      <c r="Q183" s="308"/>
      <c r="R183" s="308"/>
      <c r="S183" s="308"/>
      <c r="T183" s="308"/>
      <c r="U183" s="308"/>
      <c r="V183" s="308"/>
      <c r="W183" s="308"/>
      <c r="X183" s="308"/>
      <c r="Y183" s="308"/>
    </row>
    <row r="184" spans="1:25">
      <c r="A184" s="308"/>
      <c r="B184" s="233" t="s">
        <v>557</v>
      </c>
      <c r="C184" s="285">
        <v>4.7E-2</v>
      </c>
      <c r="D184" s="233">
        <v>2.6</v>
      </c>
      <c r="E184" s="344">
        <v>0.16500000000000001</v>
      </c>
      <c r="F184" s="166"/>
      <c r="G184" s="308"/>
      <c r="H184" s="308"/>
      <c r="I184" s="308"/>
      <c r="J184" s="308"/>
      <c r="K184" s="308"/>
      <c r="L184" s="308"/>
      <c r="M184" s="308"/>
      <c r="N184" s="308"/>
      <c r="O184" s="308"/>
      <c r="P184" s="308"/>
      <c r="Q184" s="308"/>
      <c r="R184" s="308"/>
      <c r="S184" s="308"/>
      <c r="T184" s="308"/>
      <c r="U184" s="308"/>
      <c r="V184" s="308"/>
      <c r="W184" s="308"/>
      <c r="X184" s="308"/>
      <c r="Y184" s="308"/>
    </row>
    <row r="185" spans="1:25" s="183" customFormat="1">
      <c r="A185" s="308"/>
      <c r="B185" s="233" t="s">
        <v>225</v>
      </c>
      <c r="C185" s="285">
        <v>4.5999999999999999E-2</v>
      </c>
      <c r="D185" s="233">
        <v>1.6</v>
      </c>
      <c r="E185" s="344">
        <v>0.16500000000000001</v>
      </c>
      <c r="F185" s="166"/>
      <c r="G185" s="308"/>
      <c r="H185" s="308"/>
      <c r="I185" s="308"/>
      <c r="J185" s="308"/>
      <c r="K185" s="308"/>
      <c r="L185" s="308"/>
      <c r="M185" s="308"/>
      <c r="N185" s="308"/>
      <c r="O185" s="308"/>
      <c r="P185" s="308"/>
      <c r="Q185" s="308"/>
      <c r="R185" s="308"/>
      <c r="S185" s="308"/>
      <c r="T185" s="308"/>
      <c r="U185" s="308"/>
      <c r="V185" s="308"/>
      <c r="W185" s="308"/>
      <c r="X185" s="308"/>
      <c r="Y185" s="308"/>
    </row>
    <row r="186" spans="1:25" s="183" customFormat="1">
      <c r="A186" s="308"/>
      <c r="B186" s="233" t="s">
        <v>549</v>
      </c>
      <c r="C186" s="285">
        <v>4.2000000000000003E-2</v>
      </c>
      <c r="D186" s="233">
        <v>2.2000000000000002</v>
      </c>
      <c r="E186" s="344">
        <v>0.16500000000000001</v>
      </c>
      <c r="F186" s="166"/>
      <c r="G186" s="308"/>
      <c r="H186" s="308"/>
      <c r="I186" s="308"/>
      <c r="J186" s="308"/>
      <c r="K186" s="308"/>
      <c r="L186" s="308"/>
      <c r="M186" s="308"/>
      <c r="N186" s="308"/>
      <c r="O186" s="308"/>
      <c r="P186" s="308"/>
      <c r="Q186" s="308"/>
      <c r="R186" s="308"/>
      <c r="S186" s="308"/>
      <c r="T186" s="308"/>
      <c r="U186" s="308"/>
      <c r="V186" s="308"/>
      <c r="W186" s="308"/>
      <c r="X186" s="308"/>
      <c r="Y186" s="308"/>
    </row>
    <row r="187" spans="1:25" s="183" customFormat="1">
      <c r="A187" s="308"/>
      <c r="B187" s="233" t="s">
        <v>561</v>
      </c>
      <c r="C187" s="285">
        <v>2.5999999999999999E-2</v>
      </c>
      <c r="D187" s="233">
        <v>1.7</v>
      </c>
      <c r="E187" s="344">
        <v>0.16500000000000001</v>
      </c>
      <c r="F187" s="166"/>
      <c r="G187" s="308"/>
      <c r="H187" s="308"/>
      <c r="I187" s="308"/>
      <c r="J187" s="308"/>
      <c r="K187" s="308"/>
      <c r="L187" s="308"/>
      <c r="M187" s="308"/>
      <c r="N187" s="308"/>
      <c r="O187" s="308"/>
      <c r="P187" s="308"/>
      <c r="Q187" s="308"/>
      <c r="R187" s="308"/>
      <c r="S187" s="308"/>
      <c r="T187" s="308"/>
      <c r="U187" s="308"/>
      <c r="V187" s="308"/>
      <c r="W187" s="308"/>
      <c r="X187" s="308"/>
      <c r="Y187" s="308"/>
    </row>
    <row r="188" spans="1:25" s="183" customFormat="1">
      <c r="A188" s="308"/>
      <c r="B188" s="233" t="s">
        <v>550</v>
      </c>
      <c r="C188" s="285">
        <v>2.4E-2</v>
      </c>
      <c r="D188" s="233">
        <v>1.8</v>
      </c>
      <c r="E188" s="344">
        <v>0.16500000000000001</v>
      </c>
      <c r="F188" s="166"/>
      <c r="G188" s="308"/>
      <c r="H188" s="308"/>
      <c r="I188" s="308"/>
      <c r="J188" s="308"/>
      <c r="K188" s="308"/>
      <c r="L188" s="308"/>
      <c r="M188" s="308"/>
      <c r="N188" s="308"/>
      <c r="O188" s="308"/>
      <c r="P188" s="308"/>
      <c r="Q188" s="308"/>
      <c r="R188" s="308"/>
      <c r="S188" s="308"/>
      <c r="T188" s="308"/>
      <c r="U188" s="308"/>
      <c r="V188" s="308"/>
      <c r="W188" s="308"/>
      <c r="X188" s="308"/>
      <c r="Y188" s="308"/>
    </row>
    <row r="189" spans="1:25" s="183" customFormat="1">
      <c r="A189" s="308"/>
      <c r="B189" s="233" t="s">
        <v>554</v>
      </c>
      <c r="C189" s="285">
        <v>2.3E-2</v>
      </c>
      <c r="D189" s="233">
        <v>1.6</v>
      </c>
      <c r="E189" s="344">
        <v>0.16500000000000001</v>
      </c>
      <c r="F189" s="166"/>
      <c r="G189" s="308"/>
      <c r="H189" s="308"/>
      <c r="I189" s="308"/>
      <c r="J189" s="308"/>
      <c r="K189" s="308"/>
      <c r="L189" s="308"/>
      <c r="M189" s="308"/>
      <c r="N189" s="308"/>
      <c r="O189" s="308"/>
      <c r="P189" s="308"/>
      <c r="Q189" s="308"/>
      <c r="R189" s="308"/>
      <c r="S189" s="308"/>
      <c r="T189" s="308"/>
      <c r="U189" s="308"/>
      <c r="V189" s="308"/>
      <c r="W189" s="308"/>
      <c r="X189" s="308"/>
      <c r="Y189" s="308"/>
    </row>
    <row r="190" spans="1:25" s="183" customFormat="1">
      <c r="A190" s="308"/>
      <c r="B190" s="233" t="s">
        <v>192</v>
      </c>
      <c r="C190" s="285">
        <v>6.0000000000000001E-3</v>
      </c>
      <c r="D190" s="233">
        <v>1.5</v>
      </c>
      <c r="E190" s="344">
        <v>0.16500000000000001</v>
      </c>
      <c r="F190" s="166"/>
      <c r="G190" s="308"/>
      <c r="H190" s="308"/>
      <c r="I190" s="308"/>
      <c r="J190" s="308"/>
      <c r="K190" s="308"/>
      <c r="L190" s="308"/>
      <c r="M190" s="308"/>
      <c r="N190" s="308"/>
      <c r="O190" s="308"/>
      <c r="P190" s="308"/>
      <c r="Q190" s="308"/>
      <c r="R190" s="308"/>
      <c r="S190" s="308"/>
      <c r="T190" s="308"/>
      <c r="U190" s="308"/>
      <c r="V190" s="308"/>
      <c r="W190" s="308"/>
      <c r="X190" s="308"/>
      <c r="Y190" s="308"/>
    </row>
    <row r="191" spans="1:25" s="308" customFormat="1">
      <c r="A191" s="315"/>
      <c r="B191" s="315"/>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row>
    <row r="192" spans="1:25" s="308" customFormat="1">
      <c r="A192" s="315"/>
      <c r="B192" s="315"/>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row>
    <row r="193" spans="1:25" s="308" customFormat="1">
      <c r="A193" s="315"/>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row>
    <row r="194" spans="1:25" s="308" customFormat="1">
      <c r="A194" s="315"/>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5"/>
    </row>
    <row r="195" spans="1:25" s="308" customFormat="1">
      <c r="A195" s="315"/>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row>
    <row r="196" spans="1:25" s="308" customFormat="1">
      <c r="A196" s="315"/>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5"/>
    </row>
    <row r="197" spans="1:25" s="308" customFormat="1">
      <c r="A197" s="315"/>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row>
    <row r="198" spans="1:25" s="308" customFormat="1">
      <c r="A198" s="315"/>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row>
    <row r="199" spans="1:25" s="308" customFormat="1">
      <c r="A199" s="315"/>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row>
    <row r="200" spans="1:25" s="308" customFormat="1">
      <c r="A200" s="315"/>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row>
    <row r="201" spans="1:25" s="308" customFormat="1">
      <c r="A201" s="315"/>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row>
    <row r="202" spans="1:25" s="308" customFormat="1">
      <c r="A202" s="315"/>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row>
    <row r="203" spans="1:25" s="308" customFormat="1">
      <c r="A203" s="31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row>
    <row r="204" spans="1:25" s="308" customFormat="1">
      <c r="A204" s="315"/>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row>
    <row r="205" spans="1:25" s="308" customFormat="1">
      <c r="A205" s="315"/>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row>
    <row r="206" spans="1:25" s="308" customFormat="1">
      <c r="A206" s="315"/>
      <c r="B206" s="315"/>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row>
    <row r="207" spans="1:25" s="308" customFormat="1">
      <c r="A207" s="315"/>
      <c r="B207" s="315"/>
      <c r="C207" s="315"/>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row>
    <row r="208" spans="1:25" s="308" customFormat="1">
      <c r="A208" s="315"/>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row>
    <row r="209" spans="1:25" s="308" customFormat="1">
      <c r="A209" s="315"/>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row>
    <row r="210" spans="1:25" s="308" customFormat="1">
      <c r="A210" s="315"/>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5"/>
    </row>
    <row r="211" spans="1:25" s="308" customFormat="1">
      <c r="A211" s="315"/>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row>
    <row r="212" spans="1:25" s="308" customFormat="1">
      <c r="A212" s="315"/>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row>
    <row r="213" spans="1:25" s="308" customFormat="1">
      <c r="A213" s="315"/>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5"/>
    </row>
    <row r="214" spans="1:25" s="308" customFormat="1">
      <c r="A214" s="315"/>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row>
    <row r="215" spans="1:25" s="308" customFormat="1">
      <c r="A215" s="315"/>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row>
    <row r="216" spans="1:25" s="308" customFormat="1">
      <c r="A216" s="315"/>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row>
    <row r="217" spans="1:25" s="308" customFormat="1">
      <c r="A217" s="315"/>
      <c r="B217" s="315"/>
      <c r="C217" s="315"/>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315"/>
    </row>
    <row r="218" spans="1:25" s="308" customFormat="1">
      <c r="A218" s="315"/>
      <c r="B218" s="315"/>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row>
    <row r="219" spans="1:25" s="308" customFormat="1">
      <c r="A219" s="315"/>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row>
    <row r="220" spans="1:25" s="308" customFormat="1">
      <c r="A220" s="315"/>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row>
    <row r="221" spans="1:25" s="308" customFormat="1">
      <c r="A221" s="315"/>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row>
    <row r="222" spans="1:25" s="308" customFormat="1">
      <c r="A222" s="315"/>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row>
    <row r="223" spans="1:25" s="308" customFormat="1">
      <c r="A223" s="315"/>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row>
    <row r="224" spans="1:25" s="308" customFormat="1">
      <c r="A224" s="315"/>
      <c r="B224" s="315"/>
      <c r="C224" s="315"/>
      <c r="D224" s="315"/>
      <c r="E224" s="315"/>
      <c r="F224" s="315"/>
      <c r="G224" s="315"/>
      <c r="H224" s="315"/>
      <c r="I224" s="315"/>
      <c r="J224" s="315"/>
      <c r="K224" s="315"/>
      <c r="L224" s="315"/>
      <c r="M224" s="315"/>
      <c r="N224" s="315"/>
      <c r="O224" s="315"/>
      <c r="P224" s="315"/>
      <c r="Q224" s="315"/>
      <c r="R224" s="315"/>
      <c r="S224" s="315"/>
      <c r="T224" s="315"/>
      <c r="U224" s="315"/>
      <c r="V224" s="315"/>
      <c r="W224" s="315"/>
      <c r="X224" s="315"/>
      <c r="Y224" s="315"/>
    </row>
    <row r="225" spans="1:25" s="308" customFormat="1">
      <c r="A225" s="315"/>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row>
    <row r="226" spans="1:25" s="308" customFormat="1">
      <c r="A226" s="315"/>
      <c r="B226" s="315"/>
      <c r="C226" s="315"/>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row>
    <row r="227" spans="1:25" s="308" customFormat="1">
      <c r="A227" s="315"/>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row>
    <row r="228" spans="1:25" s="308" customFormat="1">
      <c r="A228" s="315"/>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row>
    <row r="229" spans="1:25" s="308" customFormat="1">
      <c r="A229" s="315"/>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row>
    <row r="230" spans="1:25" s="308" customFormat="1">
      <c r="A230" s="315"/>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row>
    <row r="231" spans="1:25" s="308" customFormat="1">
      <c r="A231" s="315"/>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row>
    <row r="232" spans="1:25" s="308" customFormat="1">
      <c r="A232" s="315"/>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row>
    <row r="233" spans="1:25" s="308" customFormat="1">
      <c r="A233" s="315"/>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row>
    <row r="234" spans="1:25" s="308" customFormat="1">
      <c r="A234" s="315"/>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row>
    <row r="235" spans="1:25" s="308" customFormat="1">
      <c r="A235" s="315"/>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row>
    <row r="236" spans="1:25" s="308" customFormat="1">
      <c r="A236" s="315"/>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row>
    <row r="237" spans="1:25" s="308" customFormat="1">
      <c r="A237" s="315"/>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row>
    <row r="238" spans="1:25" s="308" customFormat="1">
      <c r="A238" s="315"/>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5"/>
    </row>
    <row r="239" spans="1:25" ht="14.25" customHeight="1">
      <c r="A239" s="470" t="s">
        <v>521</v>
      </c>
      <c r="B239" s="470"/>
      <c r="C239" s="470"/>
      <c r="D239" s="470"/>
      <c r="E239" s="470"/>
      <c r="F239" s="470"/>
      <c r="G239" s="470"/>
      <c r="H239" s="470"/>
      <c r="I239" s="470"/>
      <c r="J239" s="315"/>
      <c r="K239" s="308"/>
      <c r="L239" s="308"/>
      <c r="M239" s="308"/>
      <c r="N239" s="308"/>
      <c r="O239" s="308"/>
      <c r="P239" s="308"/>
      <c r="Q239" s="308"/>
      <c r="R239" s="308"/>
      <c r="S239" s="308"/>
      <c r="T239" s="308"/>
      <c r="U239" s="308"/>
      <c r="V239" s="308"/>
      <c r="W239" s="308"/>
      <c r="X239" s="308"/>
      <c r="Y239" s="308"/>
    </row>
    <row r="240" spans="1:25">
      <c r="A240" s="470" t="s">
        <v>203</v>
      </c>
      <c r="B240" s="470"/>
      <c r="C240" s="470"/>
      <c r="D240" s="470"/>
      <c r="E240" s="470"/>
      <c r="F240" s="470"/>
      <c r="G240" s="470"/>
      <c r="H240" s="470"/>
      <c r="I240" s="470"/>
      <c r="J240" s="315"/>
      <c r="K240" s="308"/>
      <c r="L240" s="308"/>
      <c r="M240" s="308"/>
      <c r="N240" s="308"/>
      <c r="O240" s="308"/>
      <c r="P240" s="308"/>
      <c r="Q240" s="308"/>
      <c r="R240" s="308"/>
      <c r="S240" s="308"/>
      <c r="T240" s="308"/>
      <c r="U240" s="308"/>
      <c r="V240" s="308"/>
      <c r="W240" s="308"/>
      <c r="X240" s="308"/>
      <c r="Y240" s="308"/>
    </row>
    <row r="241" spans="1:16">
      <c r="A241" s="315"/>
      <c r="B241" s="315"/>
      <c r="C241" s="315"/>
      <c r="D241" s="315"/>
      <c r="E241" s="315"/>
      <c r="F241" s="315"/>
      <c r="G241" s="315"/>
      <c r="H241" s="315"/>
      <c r="I241" s="315"/>
      <c r="J241" s="315"/>
      <c r="K241" s="308"/>
      <c r="L241" s="308"/>
      <c r="M241" s="308"/>
      <c r="N241" s="308"/>
      <c r="O241" s="308"/>
      <c r="P241" s="308"/>
    </row>
    <row r="242" spans="1:16" s="73" customFormat="1">
      <c r="A242" s="469" t="s">
        <v>460</v>
      </c>
      <c r="B242" s="469"/>
      <c r="C242" s="469"/>
      <c r="D242" s="469"/>
      <c r="E242" s="469"/>
      <c r="F242" s="469"/>
      <c r="G242" s="469"/>
      <c r="H242" s="469"/>
      <c r="I242" s="469"/>
      <c r="J242" s="156"/>
      <c r="K242" s="302"/>
      <c r="L242" s="302"/>
      <c r="M242" s="302"/>
      <c r="N242" s="302"/>
      <c r="O242" s="302"/>
      <c r="P242" s="302"/>
    </row>
    <row r="243" spans="1:16" s="177" customFormat="1">
      <c r="A243" s="176"/>
      <c r="B243" s="176"/>
      <c r="C243" s="176"/>
      <c r="D243" s="176"/>
      <c r="E243" s="176"/>
      <c r="F243" s="176"/>
      <c r="G243" s="176"/>
      <c r="H243" s="176"/>
      <c r="I243" s="176"/>
      <c r="J243" s="174"/>
    </row>
    <row r="244" spans="1:16" s="248" customFormat="1" ht="24">
      <c r="A244" s="308"/>
      <c r="B244" s="308"/>
      <c r="C244" s="298" t="s">
        <v>35</v>
      </c>
      <c r="D244" s="345" t="s">
        <v>186</v>
      </c>
      <c r="E244" s="308" t="s">
        <v>13</v>
      </c>
      <c r="F244" s="308" t="s">
        <v>563</v>
      </c>
      <c r="G244" s="308"/>
      <c r="H244" s="308"/>
      <c r="I244" s="308"/>
      <c r="J244" s="1"/>
      <c r="K244" s="308"/>
      <c r="L244" s="308"/>
      <c r="M244" s="308"/>
      <c r="N244" s="308"/>
      <c r="O244" s="308"/>
      <c r="P244" s="308"/>
    </row>
    <row r="245" spans="1:16" s="28" customFormat="1">
      <c r="A245" s="308"/>
      <c r="B245" s="54" t="s">
        <v>33</v>
      </c>
      <c r="C245" s="416">
        <v>0.40400000000000003</v>
      </c>
      <c r="D245" s="346">
        <v>1.4</v>
      </c>
      <c r="E245" s="382"/>
      <c r="F245" s="204">
        <v>0.67800000000000005</v>
      </c>
      <c r="G245" s="308"/>
      <c r="H245" s="308"/>
      <c r="I245" s="308"/>
      <c r="J245" s="25"/>
      <c r="K245" s="26"/>
      <c r="L245" s="25"/>
      <c r="M245" s="26"/>
      <c r="N245" s="25"/>
      <c r="O245" s="26"/>
      <c r="P245" s="25"/>
    </row>
    <row r="246" spans="1:16" s="248" customFormat="1">
      <c r="A246" s="308"/>
      <c r="B246" s="54" t="s">
        <v>8</v>
      </c>
      <c r="C246" s="273">
        <v>0.50600000000000001</v>
      </c>
      <c r="D246" s="346">
        <v>1.4</v>
      </c>
      <c r="E246" s="382"/>
      <c r="F246" s="204">
        <v>0.67800000000000005</v>
      </c>
      <c r="G246" s="308"/>
      <c r="H246" s="308"/>
      <c r="I246" s="308"/>
      <c r="J246" s="1"/>
      <c r="K246" s="308"/>
      <c r="L246" s="308"/>
      <c r="M246" s="308"/>
      <c r="N246" s="308"/>
      <c r="O246" s="308"/>
      <c r="P246" s="308"/>
    </row>
    <row r="247" spans="1:16" s="248" customFormat="1">
      <c r="A247" s="308"/>
      <c r="B247" s="54" t="s">
        <v>32</v>
      </c>
      <c r="C247" s="273">
        <v>0.52700000000000002</v>
      </c>
      <c r="D247" s="346">
        <v>1.3</v>
      </c>
      <c r="E247" s="382"/>
      <c r="F247" s="204">
        <v>0.67800000000000005</v>
      </c>
      <c r="G247" s="308"/>
      <c r="H247" s="308"/>
      <c r="I247" s="308"/>
      <c r="J247" s="1"/>
      <c r="K247" s="308"/>
      <c r="L247" s="308"/>
      <c r="M247" s="308"/>
      <c r="N247" s="308"/>
      <c r="O247" s="308"/>
      <c r="P247" s="308"/>
    </row>
    <row r="248" spans="1:16" s="248" customFormat="1">
      <c r="A248" s="308"/>
      <c r="B248" s="54" t="s">
        <v>30</v>
      </c>
      <c r="C248" s="273">
        <v>0.54</v>
      </c>
      <c r="D248" s="346">
        <v>1.6</v>
      </c>
      <c r="E248" s="382"/>
      <c r="F248" s="204">
        <v>0.67800000000000005</v>
      </c>
      <c r="G248" s="308"/>
      <c r="H248" s="308"/>
      <c r="I248" s="308"/>
      <c r="J248" s="1"/>
      <c r="K248" s="308"/>
      <c r="L248" s="308"/>
      <c r="M248" s="308"/>
      <c r="N248" s="308"/>
      <c r="O248" s="308"/>
      <c r="P248" s="308"/>
    </row>
    <row r="249" spans="1:16" s="248" customFormat="1">
      <c r="A249" s="308"/>
      <c r="B249" s="54" t="s">
        <v>31</v>
      </c>
      <c r="C249" s="273">
        <v>0.59</v>
      </c>
      <c r="D249" s="346">
        <v>1.2</v>
      </c>
      <c r="E249" s="382"/>
      <c r="F249" s="204">
        <v>0.67800000000000005</v>
      </c>
      <c r="G249" s="308"/>
      <c r="H249" s="308"/>
      <c r="I249" s="308"/>
      <c r="J249" s="1"/>
      <c r="K249" s="308"/>
      <c r="L249" s="308"/>
      <c r="M249" s="308"/>
      <c r="N249" s="308"/>
      <c r="O249" s="308"/>
      <c r="P249" s="308"/>
    </row>
    <row r="250" spans="1:16" s="248" customFormat="1">
      <c r="A250" s="308"/>
      <c r="B250" s="54" t="s">
        <v>29</v>
      </c>
      <c r="C250" s="273">
        <v>0.628</v>
      </c>
      <c r="D250" s="346">
        <v>1.4</v>
      </c>
      <c r="E250" s="382"/>
      <c r="F250" s="204">
        <v>0.67800000000000005</v>
      </c>
      <c r="G250" s="308"/>
      <c r="H250" s="308"/>
      <c r="I250" s="308"/>
      <c r="J250" s="1"/>
      <c r="K250" s="308"/>
      <c r="L250" s="308"/>
      <c r="M250" s="308"/>
      <c r="N250" s="308"/>
      <c r="O250" s="308"/>
      <c r="P250" s="308"/>
    </row>
    <row r="251" spans="1:16" s="248" customFormat="1">
      <c r="A251" s="308"/>
      <c r="B251" s="54" t="s">
        <v>28</v>
      </c>
      <c r="C251" s="273">
        <v>0.64800000000000002</v>
      </c>
      <c r="D251" s="346">
        <v>2.1</v>
      </c>
      <c r="E251" s="382"/>
      <c r="F251" s="204">
        <v>0.67800000000000005</v>
      </c>
      <c r="G251" s="308"/>
      <c r="H251" s="308"/>
      <c r="I251" s="308"/>
      <c r="J251" s="1"/>
      <c r="K251" s="308"/>
      <c r="L251" s="308"/>
      <c r="M251" s="308"/>
      <c r="N251" s="308"/>
      <c r="O251" s="308"/>
      <c r="P251" s="308"/>
    </row>
    <row r="252" spans="1:16" s="248" customFormat="1">
      <c r="A252" s="308"/>
      <c r="B252" s="54" t="s">
        <v>27</v>
      </c>
      <c r="C252" s="273">
        <v>0.68</v>
      </c>
      <c r="D252" s="346">
        <v>1.6</v>
      </c>
      <c r="E252" s="382"/>
      <c r="F252" s="204">
        <v>0.67800000000000005</v>
      </c>
      <c r="G252" s="308"/>
      <c r="H252" s="308"/>
      <c r="I252" s="308"/>
      <c r="J252" s="1"/>
      <c r="K252" s="308"/>
      <c r="L252" s="308"/>
      <c r="M252" s="308"/>
      <c r="N252" s="308"/>
      <c r="O252" s="308"/>
      <c r="P252" s="308"/>
    </row>
    <row r="253" spans="1:16" s="248" customFormat="1">
      <c r="A253" s="308"/>
      <c r="B253" s="54" t="s">
        <v>22</v>
      </c>
      <c r="C253" s="273">
        <v>0.71199999999999997</v>
      </c>
      <c r="D253" s="346">
        <v>2.1</v>
      </c>
      <c r="E253" s="382"/>
      <c r="F253" s="204">
        <v>0.67800000000000005</v>
      </c>
      <c r="G253" s="308"/>
      <c r="H253" s="308"/>
      <c r="I253" s="308"/>
      <c r="J253" s="1"/>
      <c r="K253" s="308"/>
      <c r="L253" s="308"/>
      <c r="M253" s="308"/>
      <c r="N253" s="308"/>
      <c r="O253" s="308"/>
      <c r="P253" s="308"/>
    </row>
    <row r="254" spans="1:16" s="384" customFormat="1">
      <c r="B254" s="55" t="s">
        <v>25</v>
      </c>
      <c r="D254" s="349">
        <v>1.5</v>
      </c>
      <c r="E254" s="274">
        <v>0.73</v>
      </c>
      <c r="F254" s="350">
        <v>0.67800000000000005</v>
      </c>
      <c r="J254" s="417"/>
    </row>
    <row r="255" spans="1:16" s="248" customFormat="1">
      <c r="A255" s="308"/>
      <c r="B255" s="54" t="s">
        <v>26</v>
      </c>
      <c r="C255" s="273">
        <v>0.746</v>
      </c>
      <c r="D255" s="346">
        <v>1.4</v>
      </c>
      <c r="E255" s="382"/>
      <c r="F255" s="204">
        <v>0.67800000000000005</v>
      </c>
      <c r="G255" s="308"/>
      <c r="H255" s="308"/>
      <c r="I255" s="308"/>
      <c r="J255" s="1"/>
      <c r="K255" s="308"/>
      <c r="L255" s="308"/>
      <c r="M255" s="308"/>
      <c r="N255" s="308"/>
      <c r="O255" s="308"/>
      <c r="P255" s="308"/>
    </row>
    <row r="256" spans="1:16" s="248" customFormat="1">
      <c r="A256" s="308"/>
      <c r="B256" s="54" t="s">
        <v>23</v>
      </c>
      <c r="C256" s="273">
        <v>0.81399999999999995</v>
      </c>
      <c r="D256" s="347">
        <v>1</v>
      </c>
      <c r="E256" s="382"/>
      <c r="F256" s="204">
        <v>0.67800000000000005</v>
      </c>
      <c r="G256" s="308"/>
      <c r="H256" s="308"/>
      <c r="I256" s="308"/>
      <c r="J256" s="1"/>
      <c r="K256" s="308"/>
      <c r="L256" s="308"/>
      <c r="M256" s="308"/>
      <c r="N256" s="308"/>
      <c r="O256" s="308"/>
      <c r="P256" s="308"/>
    </row>
    <row r="257" spans="1:15" s="248" customFormat="1">
      <c r="A257" s="308"/>
      <c r="B257" s="54" t="s">
        <v>24</v>
      </c>
      <c r="C257" s="273">
        <v>0.82599999999999996</v>
      </c>
      <c r="D257" s="346">
        <v>0.9</v>
      </c>
      <c r="E257" s="382"/>
      <c r="F257" s="204">
        <v>0.67800000000000005</v>
      </c>
      <c r="G257" s="308"/>
      <c r="H257" s="308"/>
      <c r="I257" s="308"/>
      <c r="J257" s="1"/>
      <c r="K257" s="308"/>
      <c r="L257" s="308"/>
      <c r="M257" s="308"/>
      <c r="N257" s="308"/>
      <c r="O257" s="308"/>
    </row>
    <row r="258" spans="1:15" s="248" customFormat="1">
      <c r="A258" s="308"/>
      <c r="B258" s="54" t="s">
        <v>21</v>
      </c>
      <c r="C258" s="273">
        <v>0.86499999999999999</v>
      </c>
      <c r="D258" s="346">
        <v>1.1000000000000001</v>
      </c>
      <c r="E258" s="382"/>
      <c r="F258" s="204">
        <v>0.67800000000000005</v>
      </c>
      <c r="G258" s="308"/>
      <c r="H258" s="308"/>
      <c r="I258" s="308"/>
      <c r="J258" s="1"/>
      <c r="K258" s="308"/>
      <c r="L258" s="308"/>
      <c r="M258" s="308"/>
      <c r="N258" s="308"/>
      <c r="O258" s="308"/>
    </row>
    <row r="259" spans="1:15" s="248" customFormat="1">
      <c r="A259" s="308"/>
      <c r="B259" s="54" t="s">
        <v>19</v>
      </c>
      <c r="C259" s="273">
        <v>0.88100000000000001</v>
      </c>
      <c r="D259" s="346">
        <v>1.8</v>
      </c>
      <c r="E259" s="382"/>
      <c r="F259" s="204">
        <v>0.67800000000000005</v>
      </c>
      <c r="G259" s="308"/>
      <c r="H259" s="308"/>
      <c r="I259" s="308"/>
      <c r="J259" s="1"/>
      <c r="K259" s="308"/>
      <c r="L259" s="308"/>
      <c r="M259" s="308"/>
      <c r="N259" s="308"/>
      <c r="O259" s="308"/>
    </row>
    <row r="260" spans="1:15" s="248" customFormat="1">
      <c r="A260" s="308"/>
      <c r="B260" s="233" t="s">
        <v>18</v>
      </c>
      <c r="C260" s="273">
        <v>0.88100000000000001</v>
      </c>
      <c r="D260" s="346">
        <v>1.1000000000000001</v>
      </c>
      <c r="E260" s="382"/>
      <c r="F260" s="204">
        <v>0.67800000000000005</v>
      </c>
      <c r="G260" s="308"/>
      <c r="H260" s="308"/>
      <c r="I260" s="308"/>
      <c r="J260" s="1"/>
      <c r="K260" s="308"/>
      <c r="L260" s="308"/>
      <c r="M260" s="308"/>
      <c r="N260" s="308"/>
      <c r="O260" s="308"/>
    </row>
    <row r="261" spans="1:15" s="248" customFormat="1">
      <c r="A261" s="308"/>
      <c r="B261" s="54" t="s">
        <v>20</v>
      </c>
      <c r="C261" s="273">
        <v>0.88800000000000001</v>
      </c>
      <c r="D261" s="346">
        <v>1.4</v>
      </c>
      <c r="E261" s="382"/>
      <c r="F261" s="204">
        <v>0.67800000000000005</v>
      </c>
      <c r="G261" s="308"/>
      <c r="H261" s="308"/>
      <c r="I261" s="308"/>
      <c r="J261" s="1"/>
      <c r="K261" s="308"/>
      <c r="L261" s="308"/>
      <c r="M261" s="308"/>
      <c r="N261" s="308"/>
      <c r="O261" s="308"/>
    </row>
    <row r="262" spans="1:15" s="248" customFormat="1">
      <c r="A262" s="308"/>
      <c r="B262" s="54" t="s">
        <v>17</v>
      </c>
      <c r="C262" s="273">
        <v>0.89600000000000002</v>
      </c>
      <c r="D262" s="346">
        <v>1.5</v>
      </c>
      <c r="E262" s="382"/>
      <c r="F262" s="204">
        <v>0.67800000000000005</v>
      </c>
      <c r="G262" s="308"/>
      <c r="H262" s="308"/>
      <c r="I262" s="308"/>
      <c r="J262" s="1"/>
      <c r="K262" s="308"/>
      <c r="L262" s="308"/>
      <c r="M262" s="308"/>
      <c r="N262" s="308"/>
      <c r="O262" s="308"/>
    </row>
    <row r="263" spans="1:15" s="248" customFormat="1">
      <c r="A263" s="308"/>
      <c r="B263" s="54" t="s">
        <v>16</v>
      </c>
      <c r="C263" s="273">
        <v>0.90100000000000002</v>
      </c>
      <c r="D263" s="346">
        <v>1</v>
      </c>
      <c r="E263" s="382"/>
      <c r="F263" s="204">
        <v>0.67800000000000005</v>
      </c>
      <c r="G263" s="308"/>
      <c r="H263" s="308"/>
      <c r="I263" s="308"/>
      <c r="J263" s="1"/>
      <c r="K263" s="308"/>
      <c r="L263" s="308"/>
      <c r="M263" s="308"/>
      <c r="N263" s="308"/>
      <c r="O263" s="308"/>
    </row>
    <row r="264" spans="1:15" s="248" customFormat="1">
      <c r="A264" s="308"/>
      <c r="B264" s="54" t="s">
        <v>14</v>
      </c>
      <c r="C264" s="273">
        <v>0.91500000000000004</v>
      </c>
      <c r="D264" s="346">
        <v>1.2</v>
      </c>
      <c r="E264" s="382"/>
      <c r="F264" s="204">
        <v>0.67800000000000005</v>
      </c>
      <c r="G264" s="308"/>
      <c r="H264" s="308"/>
      <c r="I264" s="308"/>
      <c r="J264" s="1"/>
      <c r="K264" s="308"/>
      <c r="L264" s="308"/>
      <c r="M264" s="308"/>
      <c r="N264" s="308"/>
      <c r="O264" s="308"/>
    </row>
    <row r="265" spans="1:15" s="248" customFormat="1">
      <c r="A265" s="308"/>
      <c r="B265" s="54" t="s">
        <v>15</v>
      </c>
      <c r="C265" s="273">
        <v>0.92100000000000004</v>
      </c>
      <c r="D265" s="346">
        <v>0.7</v>
      </c>
      <c r="E265" s="382"/>
      <c r="F265" s="204">
        <v>0.67800000000000005</v>
      </c>
      <c r="G265" s="308"/>
      <c r="H265" s="308"/>
      <c r="I265" s="308"/>
      <c r="J265" s="1"/>
      <c r="K265" s="308"/>
      <c r="L265" s="308"/>
      <c r="M265" s="308"/>
      <c r="N265" s="308"/>
      <c r="O265" s="308"/>
    </row>
    <row r="266" spans="1:15" s="248" customFormat="1">
      <c r="A266" s="308"/>
      <c r="B266" s="54" t="s">
        <v>9</v>
      </c>
      <c r="C266" s="275">
        <v>0.67800000000000005</v>
      </c>
      <c r="D266" s="348">
        <v>0.4</v>
      </c>
      <c r="E266" s="382"/>
      <c r="F266" s="204"/>
      <c r="G266" s="308"/>
      <c r="H266" s="308"/>
      <c r="I266" s="308"/>
      <c r="J266" s="1"/>
      <c r="K266" s="308"/>
      <c r="L266" s="308"/>
      <c r="M266" s="308"/>
      <c r="N266" s="308"/>
      <c r="O266" s="308"/>
    </row>
    <row r="267" spans="1:15" s="248" customFormat="1">
      <c r="A267" s="308"/>
      <c r="B267" s="54" t="s">
        <v>57</v>
      </c>
      <c r="C267" s="275">
        <v>0.78</v>
      </c>
      <c r="D267" s="348">
        <v>0.1</v>
      </c>
      <c r="E267" s="382"/>
      <c r="F267" s="204"/>
      <c r="G267" s="308"/>
      <c r="H267" s="308"/>
      <c r="I267" s="308"/>
      <c r="J267" s="1"/>
      <c r="K267" s="308"/>
      <c r="L267" s="308"/>
      <c r="M267" s="308"/>
      <c r="N267" s="308"/>
      <c r="O267" s="308"/>
    </row>
    <row r="268" spans="1:15" s="308" customFormat="1">
      <c r="B268" s="54"/>
      <c r="C268" s="275"/>
      <c r="D268" s="276"/>
      <c r="F268" s="204"/>
      <c r="J268" s="1"/>
    </row>
    <row r="269" spans="1:15" s="248" customFormat="1" ht="19.75" customHeight="1">
      <c r="A269" s="471" t="s">
        <v>461</v>
      </c>
      <c r="B269" s="471"/>
      <c r="C269" s="471"/>
      <c r="D269" s="471"/>
      <c r="E269" s="471"/>
      <c r="F269" s="471"/>
      <c r="G269" s="471"/>
      <c r="H269" s="471"/>
      <c r="I269" s="471"/>
      <c r="J269" s="315"/>
      <c r="K269" s="308"/>
      <c r="L269" s="308"/>
      <c r="M269" s="308"/>
      <c r="N269" s="308"/>
      <c r="O269" s="308"/>
    </row>
    <row r="270" spans="1:15">
      <c r="A270" s="329" t="s">
        <v>462</v>
      </c>
      <c r="B270" s="315"/>
      <c r="C270" s="315"/>
      <c r="D270" s="315"/>
      <c r="E270" s="315"/>
      <c r="F270" s="315"/>
      <c r="G270" s="315"/>
      <c r="H270" s="315"/>
      <c r="I270" s="315"/>
      <c r="J270" s="315"/>
      <c r="K270" s="308"/>
      <c r="L270" s="308"/>
      <c r="M270" s="308"/>
      <c r="N270" s="308"/>
      <c r="O270" s="308"/>
    </row>
    <row r="271" spans="1:15" s="73" customFormat="1">
      <c r="A271" s="469" t="s">
        <v>204</v>
      </c>
      <c r="B271" s="469"/>
      <c r="C271" s="469"/>
      <c r="D271" s="469"/>
      <c r="E271" s="469"/>
      <c r="F271" s="469"/>
      <c r="G271" s="469"/>
      <c r="H271" s="469"/>
      <c r="I271" s="469"/>
      <c r="J271" s="156"/>
      <c r="K271" s="302"/>
      <c r="L271" s="302"/>
      <c r="M271" s="302"/>
      <c r="N271" s="302"/>
      <c r="O271" s="302"/>
    </row>
    <row r="272" spans="1:15">
      <c r="A272" s="315"/>
      <c r="B272" s="315"/>
      <c r="C272" s="315"/>
      <c r="D272" s="315"/>
      <c r="E272" s="315"/>
      <c r="F272" s="315"/>
      <c r="G272" s="315"/>
      <c r="H272" s="315"/>
      <c r="I272" s="315"/>
      <c r="J272" s="315"/>
      <c r="K272" s="308"/>
      <c r="L272" s="308"/>
      <c r="M272" s="308"/>
      <c r="N272" s="308"/>
      <c r="O272" s="308"/>
    </row>
    <row r="273" spans="1:15" s="28" customFormat="1" ht="24">
      <c r="B273" s="71"/>
      <c r="C273" s="70" t="s">
        <v>35</v>
      </c>
      <c r="D273" s="70" t="s">
        <v>186</v>
      </c>
      <c r="E273" s="25"/>
      <c r="F273" s="25"/>
      <c r="G273" s="25"/>
      <c r="H273" s="25"/>
      <c r="I273" s="26"/>
      <c r="J273" s="26"/>
      <c r="K273" s="26"/>
      <c r="L273" s="26"/>
      <c r="M273" s="26"/>
      <c r="N273" s="26"/>
      <c r="O273" s="26"/>
    </row>
    <row r="274" spans="1:15">
      <c r="A274" s="315"/>
      <c r="B274" s="71">
        <v>2015</v>
      </c>
      <c r="C274" s="149">
        <v>0.72599999999999998</v>
      </c>
      <c r="D274" s="150">
        <v>1.4</v>
      </c>
      <c r="E274" s="315"/>
      <c r="F274" s="315"/>
      <c r="G274" s="315"/>
      <c r="H274" s="315"/>
      <c r="I274" s="315"/>
      <c r="J274" s="315"/>
      <c r="K274" s="308"/>
      <c r="L274" s="308"/>
      <c r="M274" s="308"/>
      <c r="N274" s="308"/>
      <c r="O274" s="308"/>
    </row>
    <row r="275" spans="1:15">
      <c r="A275" s="315"/>
      <c r="B275" s="71">
        <v>2016</v>
      </c>
      <c r="C275" s="149">
        <v>0.71299999999999997</v>
      </c>
      <c r="D275" s="150">
        <v>1.7</v>
      </c>
      <c r="E275" s="315"/>
      <c r="F275" s="315"/>
      <c r="G275" s="315"/>
      <c r="H275" s="315"/>
      <c r="I275" s="315"/>
      <c r="J275" s="315"/>
      <c r="K275" s="308"/>
      <c r="L275" s="308"/>
      <c r="M275" s="308"/>
      <c r="N275" s="308"/>
      <c r="O275" s="308"/>
    </row>
    <row r="276" spans="1:15">
      <c r="A276" s="315"/>
      <c r="B276" s="71">
        <v>2017</v>
      </c>
      <c r="C276" s="149">
        <v>0.72499999999999998</v>
      </c>
      <c r="D276" s="150">
        <v>1.2</v>
      </c>
      <c r="E276" s="315"/>
      <c r="F276" s="315"/>
      <c r="G276" s="315"/>
      <c r="H276" s="315"/>
      <c r="I276" s="315"/>
      <c r="J276" s="315"/>
      <c r="K276" s="308"/>
      <c r="L276" s="308"/>
      <c r="M276" s="308"/>
      <c r="N276" s="308"/>
      <c r="O276" s="308"/>
    </row>
    <row r="277" spans="1:15">
      <c r="A277" s="315"/>
      <c r="B277" s="72">
        <v>2018</v>
      </c>
      <c r="C277" s="149">
        <v>0.72199999999999998</v>
      </c>
      <c r="D277" s="150">
        <v>1.6</v>
      </c>
      <c r="E277" s="315"/>
      <c r="F277" s="315"/>
      <c r="G277" s="315"/>
      <c r="H277" s="315"/>
      <c r="I277" s="315"/>
      <c r="J277" s="315"/>
      <c r="K277" s="308"/>
      <c r="L277" s="308"/>
      <c r="M277" s="308"/>
      <c r="N277" s="308"/>
      <c r="O277" s="308"/>
    </row>
    <row r="278" spans="1:15">
      <c r="A278" s="315"/>
      <c r="B278" s="72">
        <v>2019</v>
      </c>
      <c r="C278" s="149">
        <v>0.73</v>
      </c>
      <c r="D278" s="150">
        <v>1.5</v>
      </c>
      <c r="E278" s="315"/>
      <c r="F278" s="315"/>
      <c r="G278" s="315"/>
      <c r="H278" s="315"/>
      <c r="I278" s="315"/>
      <c r="J278" s="315"/>
      <c r="K278" s="308"/>
      <c r="L278" s="308"/>
      <c r="M278" s="308"/>
      <c r="N278" s="308"/>
      <c r="O278" s="308"/>
    </row>
    <row r="279" spans="1:15">
      <c r="A279" s="301"/>
      <c r="B279" s="301"/>
      <c r="C279" s="301"/>
      <c r="D279" s="301"/>
      <c r="E279" s="301"/>
      <c r="F279" s="301"/>
      <c r="G279" s="301"/>
      <c r="H279" s="301"/>
      <c r="I279" s="301"/>
      <c r="J279" s="301"/>
      <c r="K279" s="308"/>
      <c r="L279" s="308"/>
      <c r="M279" s="308"/>
      <c r="N279" s="308"/>
      <c r="O279" s="308"/>
    </row>
    <row r="280" spans="1:15" ht="14.25" customHeight="1">
      <c r="A280" s="470" t="s">
        <v>463</v>
      </c>
      <c r="B280" s="470"/>
      <c r="C280" s="470"/>
      <c r="D280" s="470"/>
      <c r="E280" s="470"/>
      <c r="F280" s="470"/>
      <c r="G280" s="470"/>
      <c r="H280" s="470"/>
      <c r="I280" s="470"/>
      <c r="J280" s="315"/>
      <c r="K280" s="308"/>
      <c r="L280" s="308"/>
      <c r="M280" s="308"/>
      <c r="N280" s="308"/>
      <c r="O280" s="308"/>
    </row>
    <row r="281" spans="1:15">
      <c r="A281" s="470" t="s">
        <v>205</v>
      </c>
      <c r="B281" s="470"/>
      <c r="C281" s="470"/>
      <c r="D281" s="470"/>
      <c r="E281" s="470"/>
      <c r="F281" s="470"/>
      <c r="G281" s="470"/>
      <c r="H281" s="470"/>
      <c r="I281" s="470"/>
      <c r="J281" s="315"/>
      <c r="K281" s="308"/>
      <c r="L281" s="308"/>
      <c r="M281" s="308"/>
      <c r="N281" s="308"/>
      <c r="O281" s="308"/>
    </row>
    <row r="282" spans="1:15">
      <c r="A282" s="315"/>
      <c r="B282" s="315"/>
      <c r="C282" s="315"/>
      <c r="D282" s="315"/>
      <c r="E282" s="315"/>
      <c r="F282" s="315"/>
      <c r="G282" s="315"/>
      <c r="H282" s="315"/>
      <c r="I282" s="315"/>
      <c r="J282" s="315"/>
      <c r="K282" s="308"/>
      <c r="L282" s="308"/>
      <c r="M282" s="308"/>
      <c r="N282" s="308"/>
      <c r="O282" s="308"/>
    </row>
    <row r="283" spans="1:15" s="73" customFormat="1">
      <c r="A283" s="469" t="s">
        <v>206</v>
      </c>
      <c r="B283" s="469"/>
      <c r="C283" s="469"/>
      <c r="D283" s="469"/>
      <c r="E283" s="469"/>
      <c r="F283" s="469"/>
      <c r="G283" s="469"/>
      <c r="H283" s="469"/>
      <c r="I283" s="469"/>
      <c r="J283" s="156"/>
      <c r="K283" s="302"/>
      <c r="L283" s="302"/>
      <c r="M283" s="302"/>
      <c r="N283" s="302"/>
      <c r="O283" s="302"/>
    </row>
    <row r="285" spans="1:15" ht="24">
      <c r="A285" s="308"/>
      <c r="B285" s="25"/>
      <c r="C285" s="298" t="s">
        <v>35</v>
      </c>
      <c r="D285" s="298" t="s">
        <v>186</v>
      </c>
      <c r="E285" s="298" t="s">
        <v>564</v>
      </c>
      <c r="F285" s="298"/>
      <c r="G285" s="308"/>
      <c r="H285" s="308"/>
      <c r="I285" s="308"/>
      <c r="J285" s="308"/>
      <c r="K285" s="308"/>
      <c r="L285" s="308"/>
      <c r="M285" s="308"/>
      <c r="N285" s="308"/>
      <c r="O285" s="308"/>
    </row>
    <row r="286" spans="1:15" s="308" customFormat="1">
      <c r="A286" s="270" t="s">
        <v>191</v>
      </c>
      <c r="B286" s="233" t="s">
        <v>192</v>
      </c>
      <c r="C286" s="161">
        <v>0.98299999999999998</v>
      </c>
      <c r="D286" s="308">
        <v>1.4</v>
      </c>
      <c r="E286" s="285">
        <v>0.73</v>
      </c>
      <c r="F286" s="277"/>
    </row>
    <row r="287" spans="1:15" s="308" customFormat="1">
      <c r="A287" s="270" t="s">
        <v>193</v>
      </c>
      <c r="B287" s="233" t="s">
        <v>547</v>
      </c>
      <c r="C287" s="161">
        <v>0.83099999999999996</v>
      </c>
      <c r="D287" s="420">
        <v>3.3</v>
      </c>
      <c r="E287" s="285">
        <v>0.73</v>
      </c>
      <c r="F287" s="277"/>
    </row>
    <row r="288" spans="1:15" s="308" customFormat="1">
      <c r="A288" s="384" t="s">
        <v>194</v>
      </c>
      <c r="B288" s="233" t="s">
        <v>209</v>
      </c>
      <c r="C288" s="161">
        <v>0.51800000000000002</v>
      </c>
      <c r="D288" s="308">
        <v>2.5</v>
      </c>
      <c r="E288" s="285">
        <v>0.73</v>
      </c>
      <c r="F288" s="277"/>
    </row>
    <row r="289" spans="1:25">
      <c r="A289" s="420"/>
      <c r="B289" s="233" t="s">
        <v>209</v>
      </c>
      <c r="C289" s="161">
        <v>0.51800000000000002</v>
      </c>
      <c r="D289" s="308">
        <v>2.5</v>
      </c>
      <c r="E289" s="285">
        <v>0.73</v>
      </c>
      <c r="F289" s="277"/>
      <c r="G289" s="308"/>
      <c r="H289" s="308"/>
      <c r="I289" s="308"/>
      <c r="J289" s="308"/>
    </row>
    <row r="290" spans="1:25">
      <c r="A290" s="308"/>
      <c r="B290" s="233" t="s">
        <v>556</v>
      </c>
      <c r="C290" s="422">
        <v>0.52</v>
      </c>
      <c r="D290" s="308">
        <v>3.7</v>
      </c>
      <c r="E290" s="285">
        <v>0.73</v>
      </c>
      <c r="F290" s="277"/>
      <c r="G290" s="308"/>
      <c r="H290" s="308"/>
      <c r="I290" s="308"/>
      <c r="J290" s="308"/>
    </row>
    <row r="291" spans="1:25">
      <c r="A291" s="308"/>
      <c r="B291" s="233" t="s">
        <v>626</v>
      </c>
      <c r="C291" s="161">
        <v>0.69599999999999995</v>
      </c>
      <c r="D291" s="308">
        <v>2.7</v>
      </c>
      <c r="E291" s="285">
        <v>0.73</v>
      </c>
      <c r="F291" s="277"/>
      <c r="G291" s="308"/>
      <c r="H291" s="308"/>
      <c r="I291" s="308"/>
      <c r="J291" s="308"/>
    </row>
    <row r="292" spans="1:25">
      <c r="A292" s="420"/>
      <c r="B292" s="233" t="s">
        <v>211</v>
      </c>
      <c r="C292" s="161">
        <v>0.69799999999999995</v>
      </c>
      <c r="D292" s="308">
        <v>4.9000000000000004</v>
      </c>
      <c r="E292" s="285">
        <v>0.73</v>
      </c>
      <c r="F292" s="277"/>
      <c r="G292" s="308"/>
      <c r="H292" s="308"/>
      <c r="I292" s="308"/>
      <c r="J292" s="308"/>
    </row>
    <row r="293" spans="1:25">
      <c r="A293" s="308"/>
      <c r="B293" s="233" t="s">
        <v>214</v>
      </c>
      <c r="C293" s="161">
        <v>0.70799999999999996</v>
      </c>
      <c r="D293" s="308">
        <v>8</v>
      </c>
      <c r="E293" s="285">
        <v>0.73</v>
      </c>
      <c r="F293" s="277"/>
      <c r="G293" s="308"/>
      <c r="H293" s="308"/>
      <c r="I293" s="308"/>
      <c r="J293" s="308"/>
    </row>
    <row r="294" spans="1:25">
      <c r="A294" s="308"/>
      <c r="B294" s="233" t="s">
        <v>548</v>
      </c>
      <c r="C294" s="161">
        <v>0.71699999999999997</v>
      </c>
      <c r="D294" s="308">
        <v>6.4</v>
      </c>
      <c r="E294" s="285">
        <v>0.73</v>
      </c>
      <c r="F294" s="277"/>
      <c r="G294" s="308"/>
      <c r="H294" s="308"/>
      <c r="I294" s="308"/>
      <c r="J294" s="308"/>
    </row>
    <row r="295" spans="1:25">
      <c r="A295" s="308"/>
      <c r="B295" s="233" t="s">
        <v>552</v>
      </c>
      <c r="C295" s="161">
        <v>0.74399999999999999</v>
      </c>
      <c r="D295" s="308">
        <v>3.3</v>
      </c>
      <c r="E295" s="285">
        <v>0.73</v>
      </c>
      <c r="F295" s="277"/>
      <c r="G295" s="308"/>
      <c r="H295" s="308"/>
      <c r="I295" s="308"/>
      <c r="J295" s="308"/>
    </row>
    <row r="296" spans="1:25">
      <c r="A296" s="308"/>
      <c r="B296" s="233" t="s">
        <v>562</v>
      </c>
      <c r="C296" s="161">
        <v>0.78100000000000003</v>
      </c>
      <c r="D296" s="308">
        <v>4.3</v>
      </c>
      <c r="E296" s="285">
        <v>0.73</v>
      </c>
      <c r="F296" s="277"/>
      <c r="G296" s="308"/>
      <c r="H296" s="308"/>
      <c r="I296" s="308"/>
      <c r="J296" s="308"/>
    </row>
    <row r="297" spans="1:25">
      <c r="A297" s="308"/>
      <c r="B297" s="233" t="s">
        <v>252</v>
      </c>
      <c r="C297" s="161">
        <v>0.78300000000000003</v>
      </c>
      <c r="D297" s="308">
        <v>3.1</v>
      </c>
      <c r="E297" s="285">
        <v>0.73</v>
      </c>
      <c r="F297" s="277"/>
      <c r="G297" s="308"/>
      <c r="H297" s="308"/>
      <c r="I297" s="308"/>
      <c r="J297" s="308"/>
    </row>
    <row r="298" spans="1:25">
      <c r="A298" s="270"/>
      <c r="B298" s="233" t="s">
        <v>551</v>
      </c>
      <c r="C298" s="161">
        <v>0.78600000000000003</v>
      </c>
      <c r="D298" s="308">
        <v>2.4</v>
      </c>
      <c r="E298" s="285">
        <v>0.73</v>
      </c>
      <c r="F298" s="277"/>
      <c r="G298" s="308"/>
      <c r="H298" s="308"/>
      <c r="I298" s="308"/>
      <c r="J298" s="308"/>
    </row>
    <row r="299" spans="1:25">
      <c r="A299" s="308"/>
      <c r="B299" s="233" t="s">
        <v>547</v>
      </c>
      <c r="C299" s="161">
        <v>0.83099999999999996</v>
      </c>
      <c r="D299" s="308">
        <v>3.3</v>
      </c>
      <c r="E299" s="285">
        <v>0.73</v>
      </c>
      <c r="F299" s="277"/>
      <c r="G299" s="308"/>
      <c r="H299" s="308"/>
      <c r="I299" s="308"/>
      <c r="J299" s="308"/>
    </row>
    <row r="300" spans="1:25">
      <c r="A300" s="308"/>
      <c r="B300" s="233" t="s">
        <v>558</v>
      </c>
      <c r="C300" s="161">
        <v>0.84399999999999997</v>
      </c>
      <c r="D300" s="308">
        <v>4.4000000000000004</v>
      </c>
      <c r="E300" s="285">
        <v>0.73</v>
      </c>
      <c r="F300" s="277"/>
      <c r="G300" s="308"/>
      <c r="H300" s="308"/>
      <c r="I300" s="308"/>
      <c r="J300" s="308"/>
    </row>
    <row r="301" spans="1:25">
      <c r="A301" s="308"/>
      <c r="B301" s="233" t="s">
        <v>553</v>
      </c>
      <c r="C301" s="161">
        <v>0.86299999999999999</v>
      </c>
      <c r="D301" s="308">
        <v>3.6</v>
      </c>
      <c r="E301" s="285">
        <v>0.73</v>
      </c>
      <c r="F301" s="277"/>
      <c r="G301" s="308"/>
      <c r="H301" s="308"/>
      <c r="I301" s="308"/>
      <c r="J301" s="308"/>
    </row>
    <row r="302" spans="1:25">
      <c r="A302" s="308"/>
      <c r="B302" s="233" t="s">
        <v>221</v>
      </c>
      <c r="C302" s="161">
        <v>0.86899999999999999</v>
      </c>
      <c r="D302" s="308">
        <v>3.3</v>
      </c>
      <c r="E302" s="285">
        <v>0.73</v>
      </c>
      <c r="F302" s="277"/>
      <c r="G302" s="308"/>
      <c r="H302" s="308"/>
      <c r="I302" s="308"/>
      <c r="J302" s="308"/>
    </row>
    <row r="303" spans="1:25">
      <c r="A303" s="308"/>
      <c r="B303" s="233" t="s">
        <v>549</v>
      </c>
      <c r="C303" s="161">
        <v>0.90700000000000003</v>
      </c>
      <c r="D303" s="308">
        <v>2.2999999999999998</v>
      </c>
      <c r="E303" s="285">
        <v>0.73</v>
      </c>
      <c r="F303" s="277"/>
      <c r="G303" s="308"/>
      <c r="H303" s="308"/>
      <c r="I303" s="308"/>
      <c r="J303" s="308"/>
    </row>
    <row r="304" spans="1:25" s="232" customFormat="1">
      <c r="A304" s="308"/>
      <c r="B304" s="233" t="s">
        <v>550</v>
      </c>
      <c r="C304" s="161">
        <v>0.91700000000000004</v>
      </c>
      <c r="D304" s="308">
        <v>3.5</v>
      </c>
      <c r="E304" s="285">
        <v>0.73</v>
      </c>
      <c r="F304" s="277"/>
      <c r="G304" s="308"/>
      <c r="H304" s="308"/>
      <c r="I304" s="308"/>
      <c r="J304" s="308"/>
      <c r="K304" s="308"/>
      <c r="L304" s="308"/>
      <c r="M304" s="308"/>
      <c r="N304" s="308"/>
      <c r="O304" s="308"/>
      <c r="P304" s="308"/>
      <c r="Q304" s="308"/>
      <c r="R304" s="308"/>
      <c r="S304" s="308"/>
      <c r="T304" s="308"/>
      <c r="U304" s="308"/>
      <c r="V304" s="308"/>
      <c r="W304" s="308"/>
      <c r="X304" s="308"/>
      <c r="Y304" s="308"/>
    </row>
    <row r="305" spans="1:25" s="232" customFormat="1">
      <c r="A305" s="308"/>
      <c r="B305" s="233" t="s">
        <v>559</v>
      </c>
      <c r="C305" s="161">
        <v>0.91700000000000004</v>
      </c>
      <c r="D305" s="308">
        <v>5.2</v>
      </c>
      <c r="E305" s="285">
        <v>0.73</v>
      </c>
      <c r="F305" s="277"/>
      <c r="G305" s="308"/>
      <c r="H305" s="308"/>
      <c r="I305" s="308"/>
      <c r="J305" s="308"/>
      <c r="K305" s="308"/>
      <c r="L305" s="308"/>
      <c r="M305" s="308"/>
      <c r="N305" s="308"/>
      <c r="O305" s="308"/>
      <c r="P305" s="308"/>
      <c r="Q305" s="308"/>
      <c r="R305" s="308"/>
      <c r="S305" s="308"/>
      <c r="T305" s="308"/>
      <c r="U305" s="308"/>
      <c r="V305" s="308"/>
      <c r="W305" s="308"/>
      <c r="X305" s="308"/>
      <c r="Y305" s="308"/>
    </row>
    <row r="306" spans="1:25" s="232" customFormat="1">
      <c r="A306" s="308"/>
      <c r="B306" s="233" t="s">
        <v>557</v>
      </c>
      <c r="C306" s="161">
        <v>0.92700000000000005</v>
      </c>
      <c r="D306" s="308">
        <v>4.5</v>
      </c>
      <c r="E306" s="285">
        <v>0.73</v>
      </c>
      <c r="F306" s="277"/>
      <c r="G306" s="308"/>
      <c r="H306" s="308"/>
      <c r="I306" s="308"/>
      <c r="J306" s="308"/>
      <c r="K306" s="308"/>
      <c r="L306" s="308"/>
      <c r="M306" s="308"/>
      <c r="N306" s="308"/>
      <c r="O306" s="308"/>
      <c r="P306" s="308"/>
      <c r="Q306" s="308"/>
      <c r="R306" s="308"/>
      <c r="S306" s="308"/>
      <c r="T306" s="308"/>
      <c r="U306" s="308"/>
      <c r="V306" s="308"/>
      <c r="W306" s="308"/>
      <c r="X306" s="308"/>
      <c r="Y306" s="308"/>
    </row>
    <row r="307" spans="1:25" s="232" customFormat="1">
      <c r="A307" s="308"/>
      <c r="B307" s="233" t="s">
        <v>225</v>
      </c>
      <c r="C307" s="161">
        <v>0.93500000000000005</v>
      </c>
      <c r="D307" s="308">
        <v>1.9</v>
      </c>
      <c r="E307" s="285">
        <v>0.73</v>
      </c>
      <c r="F307" s="277"/>
      <c r="G307" s="308"/>
      <c r="H307" s="308"/>
      <c r="I307" s="308"/>
      <c r="J307" s="308"/>
      <c r="K307" s="308"/>
      <c r="L307" s="308"/>
      <c r="M307" s="308"/>
      <c r="N307" s="308"/>
      <c r="O307" s="308"/>
      <c r="P307" s="308"/>
      <c r="Q307" s="308"/>
      <c r="R307" s="308"/>
      <c r="S307" s="308"/>
      <c r="T307" s="308"/>
      <c r="U307" s="308"/>
      <c r="V307" s="308"/>
      <c r="W307" s="308"/>
      <c r="X307" s="308"/>
      <c r="Y307" s="308"/>
    </row>
    <row r="308" spans="1:25" s="183" customFormat="1">
      <c r="A308" s="420"/>
      <c r="B308" s="233" t="s">
        <v>555</v>
      </c>
      <c r="C308" s="161">
        <v>0.93700000000000006</v>
      </c>
      <c r="D308" s="308">
        <v>3.6</v>
      </c>
      <c r="E308" s="285">
        <v>0.73</v>
      </c>
      <c r="F308" s="277"/>
      <c r="G308" s="308"/>
      <c r="H308" s="308"/>
      <c r="I308" s="308"/>
      <c r="J308" s="308"/>
      <c r="K308" s="308"/>
      <c r="L308" s="308"/>
      <c r="M308" s="308"/>
      <c r="N308" s="308"/>
      <c r="O308" s="308"/>
      <c r="P308" s="308"/>
      <c r="Q308" s="308"/>
      <c r="R308" s="308"/>
      <c r="S308" s="308"/>
      <c r="T308" s="308"/>
      <c r="U308" s="308"/>
      <c r="V308" s="308"/>
      <c r="W308" s="308"/>
      <c r="X308" s="308"/>
      <c r="Y308" s="308"/>
    </row>
    <row r="309" spans="1:25" s="183" customFormat="1">
      <c r="A309" s="308"/>
      <c r="B309" s="233" t="s">
        <v>561</v>
      </c>
      <c r="C309" s="161">
        <v>0.95799999999999996</v>
      </c>
      <c r="D309" s="308">
        <v>2.4</v>
      </c>
      <c r="E309" s="285">
        <v>0.73</v>
      </c>
      <c r="F309" s="277"/>
      <c r="G309" s="308"/>
      <c r="H309" s="308"/>
      <c r="I309" s="308"/>
      <c r="J309" s="308"/>
      <c r="K309" s="308"/>
      <c r="L309" s="308"/>
      <c r="M309" s="308"/>
      <c r="N309" s="308"/>
      <c r="O309" s="308"/>
      <c r="P309" s="308"/>
      <c r="Q309" s="308"/>
      <c r="R309" s="308"/>
      <c r="S309" s="308"/>
      <c r="T309" s="308"/>
      <c r="U309" s="308"/>
      <c r="V309" s="308"/>
      <c r="W309" s="308"/>
      <c r="X309" s="308"/>
      <c r="Y309" s="308"/>
    </row>
    <row r="310" spans="1:25" s="308" customFormat="1">
      <c r="A310" s="420"/>
      <c r="B310" s="233" t="s">
        <v>554</v>
      </c>
      <c r="C310" s="161">
        <v>0.96799999999999997</v>
      </c>
      <c r="D310" s="308">
        <v>2.1</v>
      </c>
      <c r="E310" s="285">
        <v>0.73</v>
      </c>
      <c r="F310" s="228"/>
    </row>
    <row r="311" spans="1:25" s="308" customFormat="1">
      <c r="A311" s="420"/>
      <c r="B311" s="233" t="s">
        <v>192</v>
      </c>
      <c r="C311" s="161">
        <v>0.98299999999999998</v>
      </c>
      <c r="D311" s="420">
        <v>1.4</v>
      </c>
      <c r="E311" s="285">
        <v>0.73</v>
      </c>
      <c r="F311" s="228"/>
    </row>
    <row r="312" spans="1:25" s="308" customFormat="1">
      <c r="F312" s="228"/>
    </row>
    <row r="313" spans="1:25" s="308" customFormat="1">
      <c r="B313" s="233"/>
      <c r="C313" s="272"/>
      <c r="D313" s="152"/>
      <c r="E313" s="288"/>
      <c r="F313" s="228"/>
    </row>
    <row r="314" spans="1:25" s="308" customFormat="1">
      <c r="B314" s="233"/>
      <c r="C314" s="272"/>
      <c r="D314" s="152"/>
      <c r="E314" s="288"/>
      <c r="F314" s="228"/>
    </row>
    <row r="315" spans="1:25" s="308" customFormat="1">
      <c r="B315" s="233"/>
      <c r="C315" s="272"/>
      <c r="D315" s="152"/>
      <c r="E315" s="288"/>
      <c r="F315" s="228"/>
    </row>
    <row r="316" spans="1:25" s="308" customFormat="1">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row>
    <row r="317" spans="1:25" s="308" customFormat="1">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row>
    <row r="318" spans="1:25" s="308" customFormat="1">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row>
    <row r="319" spans="1:25" s="308" customFormat="1">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row>
    <row r="320" spans="1:25" s="308" customFormat="1">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row>
    <row r="321" spans="1:25" s="308" customFormat="1">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row>
    <row r="322" spans="1:25" s="308" customFormat="1">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row>
    <row r="323" spans="1:25" s="308" customFormat="1">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row>
    <row r="324" spans="1:25" s="308" customFormat="1">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row>
    <row r="325" spans="1:25" s="308" customFormat="1">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row>
    <row r="326" spans="1:25" s="308" customFormat="1">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row>
    <row r="327" spans="1:25" s="308" customFormat="1">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row>
    <row r="328" spans="1:25" s="308" customFormat="1">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row>
    <row r="329" spans="1:25" s="308" customFormat="1">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row>
    <row r="330" spans="1:25" s="308" customFormat="1">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row>
    <row r="331" spans="1:25" s="308" customFormat="1">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row>
    <row r="332" spans="1:25" s="308" customFormat="1">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row>
    <row r="333" spans="1:25" s="308" customFormat="1">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row>
    <row r="334" spans="1:25" s="308" customFormat="1">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row>
    <row r="335" spans="1:25" s="308" customFormat="1">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row>
    <row r="336" spans="1:25" s="308" customFormat="1">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row>
    <row r="337" spans="1:25" s="308" customFormat="1">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row>
    <row r="338" spans="1:25" s="308" customFormat="1">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row>
    <row r="339" spans="1:25" s="308" customFormat="1">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row>
    <row r="340" spans="1:25" s="308" customFormat="1">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row>
    <row r="341" spans="1:25" s="308" customFormat="1">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row>
    <row r="342" spans="1:25" s="308" customFormat="1">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row>
    <row r="343" spans="1:25" s="308" customFormat="1">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row>
    <row r="344" spans="1:25" s="308" customFormat="1">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row>
    <row r="345" spans="1:25" s="308" customFormat="1">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row>
    <row r="346" spans="1:25" s="308" customFormat="1">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row>
    <row r="347" spans="1:25" s="308" customFormat="1">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row>
    <row r="348" spans="1:25" s="308" customFormat="1">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row>
    <row r="349" spans="1:25" s="308" customFormat="1">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row>
    <row r="350" spans="1:25" s="308" customFormat="1">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row>
    <row r="351" spans="1:25" s="308" customFormat="1">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row>
    <row r="352" spans="1:25" s="308" customFormat="1">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row>
    <row r="353" spans="1:25" s="308" customFormat="1">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row>
    <row r="354" spans="1:25" s="308" customFormat="1">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row>
    <row r="355" spans="1:25" s="308" customFormat="1">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row>
    <row r="356" spans="1:25" s="420" customFormat="1">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row>
    <row r="357" spans="1:25" s="420" customFormat="1">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row>
    <row r="358" spans="1:25" s="308" customFormat="1">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row>
    <row r="360" spans="1:25" ht="14.25" customHeight="1">
      <c r="A360" s="470" t="s">
        <v>522</v>
      </c>
      <c r="B360" s="470"/>
      <c r="C360" s="470"/>
      <c r="D360" s="470"/>
      <c r="E360" s="470"/>
      <c r="F360" s="470"/>
      <c r="G360" s="470"/>
      <c r="H360" s="470"/>
      <c r="I360" s="470"/>
      <c r="J360" s="315"/>
      <c r="K360" s="308"/>
      <c r="L360" s="308"/>
      <c r="M360" s="308"/>
      <c r="N360" s="308"/>
      <c r="O360" s="308"/>
      <c r="P360" s="308"/>
      <c r="Q360" s="308"/>
      <c r="R360" s="308"/>
      <c r="S360" s="308"/>
      <c r="T360" s="308"/>
      <c r="U360" s="308"/>
      <c r="V360" s="308"/>
      <c r="W360" s="308"/>
      <c r="X360" s="308"/>
      <c r="Y360" s="308"/>
    </row>
    <row r="361" spans="1:25">
      <c r="A361" s="470"/>
      <c r="B361" s="470"/>
      <c r="C361" s="470"/>
      <c r="D361" s="470"/>
      <c r="E361" s="470"/>
      <c r="F361" s="470"/>
      <c r="G361" s="470"/>
      <c r="H361" s="470"/>
      <c r="I361" s="470"/>
      <c r="J361" s="315"/>
      <c r="K361" s="308"/>
      <c r="L361" s="308"/>
      <c r="M361" s="308"/>
      <c r="N361" s="308"/>
      <c r="O361" s="308"/>
      <c r="P361" s="308"/>
      <c r="Q361" s="308"/>
      <c r="R361" s="308"/>
      <c r="S361" s="308"/>
      <c r="T361" s="308"/>
      <c r="U361" s="308"/>
      <c r="V361" s="308"/>
      <c r="W361" s="308"/>
      <c r="X361" s="308"/>
      <c r="Y361" s="308"/>
    </row>
    <row r="362" spans="1:25">
      <c r="A362" s="315"/>
      <c r="B362" s="315"/>
      <c r="C362" s="315"/>
      <c r="D362" s="315"/>
      <c r="E362" s="315"/>
      <c r="F362" s="315"/>
      <c r="G362" s="315"/>
      <c r="H362" s="315"/>
      <c r="I362" s="315"/>
      <c r="J362" s="315"/>
      <c r="K362" s="308"/>
      <c r="L362" s="308"/>
      <c r="M362" s="308"/>
      <c r="N362" s="308"/>
      <c r="O362" s="308"/>
      <c r="P362" s="308"/>
      <c r="Q362" s="308"/>
      <c r="R362" s="308"/>
      <c r="S362" s="308"/>
      <c r="T362" s="308"/>
      <c r="U362" s="308"/>
      <c r="V362" s="308"/>
      <c r="W362" s="308"/>
      <c r="X362" s="308"/>
      <c r="Y362" s="308"/>
    </row>
    <row r="363" spans="1:25">
      <c r="A363" s="469" t="s">
        <v>230</v>
      </c>
      <c r="B363" s="469"/>
      <c r="C363" s="469"/>
      <c r="D363" s="469"/>
      <c r="E363" s="469"/>
      <c r="F363" s="469"/>
      <c r="G363" s="469"/>
      <c r="H363" s="469"/>
      <c r="I363" s="469"/>
      <c r="J363" s="315"/>
      <c r="K363" s="308"/>
      <c r="L363" s="308"/>
      <c r="M363" s="308"/>
      <c r="N363" s="308"/>
      <c r="O363" s="308"/>
      <c r="P363" s="308"/>
      <c r="Q363" s="308"/>
      <c r="R363" s="308"/>
      <c r="S363" s="308"/>
      <c r="T363" s="308"/>
      <c r="U363" s="308"/>
      <c r="V363" s="308"/>
      <c r="W363" s="308"/>
      <c r="X363" s="308"/>
      <c r="Y363" s="308"/>
    </row>
    <row r="365" spans="1:25" ht="48.5">
      <c r="A365" s="308"/>
      <c r="B365" s="178"/>
      <c r="C365" s="351" t="s">
        <v>517</v>
      </c>
      <c r="D365" s="308" t="s">
        <v>13</v>
      </c>
      <c r="E365" s="308"/>
      <c r="F365" s="308"/>
      <c r="G365" s="308"/>
      <c r="H365" s="308"/>
      <c r="I365" s="308"/>
      <c r="J365" s="308"/>
      <c r="K365" s="308"/>
      <c r="L365" s="308"/>
      <c r="M365" s="308"/>
      <c r="N365" s="308"/>
      <c r="O365" s="308"/>
      <c r="P365" s="308"/>
      <c r="Q365" s="308"/>
      <c r="R365" s="308"/>
      <c r="S365" s="308"/>
      <c r="T365" s="308"/>
      <c r="U365" s="308"/>
      <c r="V365" s="308"/>
      <c r="W365" s="308"/>
      <c r="X365" s="308"/>
      <c r="Y365" s="308"/>
    </row>
    <row r="366" spans="1:25">
      <c r="A366" s="308"/>
      <c r="B366" s="335" t="s">
        <v>15</v>
      </c>
      <c r="C366" s="351">
        <v>12948</v>
      </c>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row>
    <row r="367" spans="1:25">
      <c r="A367" s="308"/>
      <c r="B367" s="335" t="s">
        <v>14</v>
      </c>
      <c r="C367" s="351">
        <v>15941</v>
      </c>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row>
    <row r="368" spans="1:25">
      <c r="A368" s="308"/>
      <c r="B368" s="335" t="s">
        <v>20</v>
      </c>
      <c r="C368" s="351">
        <v>20306</v>
      </c>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row>
    <row r="369" spans="1:10">
      <c r="A369" s="308"/>
      <c r="B369" s="335" t="s">
        <v>19</v>
      </c>
      <c r="C369" s="351">
        <v>22811</v>
      </c>
      <c r="D369" s="308"/>
      <c r="E369" s="308"/>
      <c r="F369" s="308"/>
      <c r="G369" s="308"/>
      <c r="H369" s="308"/>
      <c r="I369" s="308"/>
      <c r="J369" s="308"/>
    </row>
    <row r="370" spans="1:10">
      <c r="A370" s="308"/>
      <c r="B370" s="335" t="s">
        <v>17</v>
      </c>
      <c r="C370" s="351">
        <v>27195</v>
      </c>
      <c r="D370" s="308"/>
      <c r="E370" s="308"/>
      <c r="F370" s="308"/>
      <c r="G370" s="308"/>
      <c r="H370" s="308"/>
      <c r="I370" s="308"/>
      <c r="J370" s="308"/>
    </row>
    <row r="371" spans="1:10">
      <c r="A371" s="308"/>
      <c r="B371" s="335" t="s">
        <v>22</v>
      </c>
      <c r="C371" s="351">
        <v>35460</v>
      </c>
      <c r="D371" s="308"/>
      <c r="E371" s="308"/>
      <c r="F371" s="308"/>
      <c r="G371" s="308"/>
      <c r="H371" s="308"/>
      <c r="I371" s="308"/>
      <c r="J371" s="308"/>
    </row>
    <row r="372" spans="1:10">
      <c r="A372" s="308"/>
      <c r="B372" s="178" t="s">
        <v>25</v>
      </c>
      <c r="D372" s="352">
        <v>55412</v>
      </c>
      <c r="E372" s="308"/>
      <c r="F372" s="308"/>
      <c r="G372" s="308"/>
      <c r="H372" s="308"/>
      <c r="I372" s="308"/>
      <c r="J372" s="308"/>
    </row>
    <row r="373" spans="1:10">
      <c r="A373" s="308"/>
      <c r="B373" s="335" t="s">
        <v>16</v>
      </c>
      <c r="C373" s="351">
        <v>62962</v>
      </c>
      <c r="D373" s="308"/>
      <c r="E373" s="308"/>
      <c r="F373" s="308"/>
      <c r="G373" s="308"/>
      <c r="H373" s="308"/>
      <c r="I373" s="308"/>
      <c r="J373" s="308"/>
    </row>
    <row r="374" spans="1:10">
      <c r="A374" s="308"/>
      <c r="B374" s="335" t="s">
        <v>28</v>
      </c>
      <c r="C374" s="351">
        <v>69973</v>
      </c>
      <c r="D374" s="308"/>
      <c r="E374" s="308"/>
      <c r="F374" s="308"/>
      <c r="G374" s="308"/>
      <c r="H374" s="308"/>
      <c r="I374" s="308"/>
      <c r="J374" s="308"/>
    </row>
    <row r="375" spans="1:10">
      <c r="A375" s="308"/>
      <c r="B375" s="335" t="s">
        <v>27</v>
      </c>
      <c r="C375" s="351">
        <v>77967</v>
      </c>
      <c r="D375" s="308"/>
      <c r="E375" s="308"/>
      <c r="F375" s="308"/>
      <c r="G375" s="308"/>
      <c r="H375" s="308"/>
      <c r="I375" s="308"/>
      <c r="J375" s="308"/>
    </row>
    <row r="376" spans="1:10">
      <c r="A376" s="308"/>
      <c r="B376" s="335" t="s">
        <v>21</v>
      </c>
      <c r="C376" s="351">
        <v>91220</v>
      </c>
      <c r="D376" s="308"/>
      <c r="E376" s="308"/>
      <c r="F376" s="308"/>
      <c r="G376" s="308"/>
      <c r="H376" s="308"/>
      <c r="I376" s="308"/>
      <c r="J376" s="308"/>
    </row>
    <row r="377" spans="1:10">
      <c r="A377" s="308"/>
      <c r="B377" s="335" t="s">
        <v>26</v>
      </c>
      <c r="C377" s="351">
        <v>102167</v>
      </c>
      <c r="D377" s="308"/>
      <c r="E377" s="308"/>
      <c r="F377" s="308"/>
      <c r="G377" s="308"/>
      <c r="H377" s="308"/>
      <c r="I377" s="308"/>
      <c r="J377" s="308"/>
    </row>
    <row r="378" spans="1:10">
      <c r="A378" s="308"/>
      <c r="B378" s="335" t="s">
        <v>23</v>
      </c>
      <c r="C378" s="351">
        <v>113661</v>
      </c>
      <c r="D378" s="308"/>
      <c r="E378" s="308"/>
      <c r="F378" s="308"/>
      <c r="G378" s="308"/>
      <c r="H378" s="308"/>
      <c r="I378" s="308"/>
      <c r="J378" s="308"/>
    </row>
    <row r="379" spans="1:10">
      <c r="A379" s="308"/>
      <c r="B379" s="335" t="s">
        <v>8</v>
      </c>
      <c r="C379" s="351">
        <v>118661</v>
      </c>
      <c r="D379" s="308"/>
      <c r="E379" s="308"/>
      <c r="F379" s="308"/>
      <c r="G379" s="308"/>
      <c r="H379" s="308"/>
      <c r="I379" s="308"/>
      <c r="J379" s="308"/>
    </row>
    <row r="380" spans="1:10">
      <c r="A380" s="308"/>
      <c r="B380" s="335" t="s">
        <v>24</v>
      </c>
      <c r="C380" s="351">
        <v>129478</v>
      </c>
      <c r="D380" s="308"/>
      <c r="E380" s="308"/>
      <c r="F380" s="308"/>
      <c r="G380" s="308"/>
      <c r="H380" s="308"/>
      <c r="I380" s="308"/>
      <c r="J380" s="308"/>
    </row>
    <row r="381" spans="1:10">
      <c r="A381" s="308"/>
      <c r="B381" s="335" t="s">
        <v>30</v>
      </c>
      <c r="C381" s="351">
        <v>129760</v>
      </c>
      <c r="D381" s="308"/>
      <c r="E381" s="308"/>
      <c r="F381" s="308"/>
      <c r="G381" s="308"/>
      <c r="H381" s="308"/>
      <c r="I381" s="308"/>
      <c r="J381" s="308"/>
    </row>
    <row r="382" spans="1:10">
      <c r="A382" s="308"/>
      <c r="B382" s="335" t="s">
        <v>33</v>
      </c>
      <c r="C382" s="351">
        <v>136356</v>
      </c>
      <c r="D382" s="308"/>
      <c r="E382" s="308"/>
      <c r="F382" s="308"/>
      <c r="G382" s="308"/>
      <c r="H382" s="308"/>
      <c r="I382" s="308"/>
      <c r="J382" s="308"/>
    </row>
    <row r="383" spans="1:10">
      <c r="A383" s="308"/>
      <c r="B383" s="335" t="s">
        <v>18</v>
      </c>
      <c r="C383" s="351">
        <v>146540</v>
      </c>
      <c r="D383" s="308"/>
      <c r="E383" s="308"/>
      <c r="F383" s="308"/>
      <c r="G383" s="308"/>
      <c r="H383" s="308"/>
      <c r="I383" s="308"/>
      <c r="J383" s="308"/>
    </row>
    <row r="384" spans="1:10">
      <c r="A384" s="308"/>
      <c r="B384" s="335" t="s">
        <v>32</v>
      </c>
      <c r="C384" s="351">
        <v>177926</v>
      </c>
      <c r="D384" s="308"/>
      <c r="E384" s="308"/>
      <c r="F384" s="308"/>
      <c r="G384" s="308"/>
      <c r="H384" s="308"/>
      <c r="I384" s="308"/>
      <c r="J384" s="308"/>
    </row>
    <row r="385" spans="1:20">
      <c r="A385" s="308"/>
      <c r="B385" s="335" t="s">
        <v>29</v>
      </c>
      <c r="C385" s="351">
        <v>188960</v>
      </c>
      <c r="D385" s="308"/>
      <c r="E385" s="308"/>
      <c r="F385" s="308"/>
      <c r="G385" s="308"/>
      <c r="H385" s="308"/>
      <c r="I385" s="308"/>
      <c r="J385" s="308"/>
      <c r="K385" s="308"/>
      <c r="L385" s="308"/>
      <c r="M385" s="308"/>
    </row>
    <row r="386" spans="1:20">
      <c r="A386" s="308"/>
      <c r="B386" s="335" t="s">
        <v>31</v>
      </c>
      <c r="C386" s="351">
        <v>196067</v>
      </c>
      <c r="D386" s="308"/>
      <c r="E386" s="308"/>
      <c r="F386" s="308"/>
      <c r="G386" s="308"/>
      <c r="H386" s="308"/>
      <c r="I386" s="308"/>
      <c r="J386" s="308"/>
      <c r="K386" s="308"/>
      <c r="L386" s="308"/>
      <c r="M386" s="308"/>
    </row>
    <row r="387" spans="1:20">
      <c r="A387" s="308"/>
      <c r="B387" s="335"/>
      <c r="C387" s="351"/>
      <c r="D387" s="308"/>
      <c r="E387" s="308"/>
      <c r="F387" s="308"/>
      <c r="G387" s="308"/>
      <c r="H387" s="308"/>
      <c r="I387" s="308"/>
      <c r="J387" s="308"/>
      <c r="K387" s="308"/>
      <c r="L387" s="308"/>
      <c r="M387" s="308"/>
    </row>
    <row r="388" spans="1:20">
      <c r="A388" s="308"/>
      <c r="B388" s="335" t="s">
        <v>231</v>
      </c>
      <c r="C388" s="351">
        <v>1931771</v>
      </c>
      <c r="D388" s="308"/>
      <c r="E388" s="308"/>
      <c r="F388" s="308"/>
      <c r="G388" s="308"/>
      <c r="H388" s="308"/>
      <c r="I388" s="308"/>
      <c r="J388" s="308"/>
      <c r="K388" s="308"/>
      <c r="L388" s="308"/>
      <c r="M388" s="308"/>
    </row>
    <row r="389" spans="1:20">
      <c r="A389" s="315"/>
      <c r="B389" s="315"/>
      <c r="C389" s="315"/>
      <c r="D389" s="315"/>
      <c r="E389" s="315"/>
      <c r="F389" s="315"/>
      <c r="G389" s="315"/>
      <c r="H389" s="315"/>
      <c r="I389" s="315"/>
      <c r="J389" s="315"/>
      <c r="K389" s="308"/>
      <c r="L389" s="308"/>
      <c r="M389" s="308"/>
    </row>
    <row r="390" spans="1:20" ht="21" customHeight="1">
      <c r="A390" s="470" t="s">
        <v>464</v>
      </c>
      <c r="B390" s="470"/>
      <c r="C390" s="470"/>
      <c r="D390" s="470"/>
      <c r="E390" s="470"/>
      <c r="F390" s="470"/>
      <c r="G390" s="470"/>
      <c r="H390" s="470"/>
      <c r="I390" s="470"/>
      <c r="J390" s="315"/>
      <c r="K390" s="308"/>
      <c r="L390" s="308"/>
      <c r="M390" s="308"/>
    </row>
    <row r="391" spans="1:20" ht="21" customHeight="1">
      <c r="A391" s="470" t="s">
        <v>232</v>
      </c>
      <c r="B391" s="470"/>
      <c r="C391" s="470"/>
      <c r="D391" s="470"/>
      <c r="E391" s="470"/>
      <c r="F391" s="470"/>
      <c r="G391" s="470"/>
      <c r="H391" s="470"/>
      <c r="I391" s="470"/>
      <c r="J391" s="315"/>
      <c r="K391" s="308"/>
      <c r="L391" s="308"/>
      <c r="M391" s="308"/>
    </row>
    <row r="392" spans="1:20" ht="21" customHeight="1">
      <c r="A392" s="470" t="s">
        <v>233</v>
      </c>
      <c r="B392" s="470"/>
      <c r="C392" s="315"/>
      <c r="D392" s="315"/>
      <c r="E392" s="315"/>
      <c r="F392" s="315"/>
      <c r="G392" s="315"/>
      <c r="H392" s="315"/>
      <c r="I392" s="315"/>
      <c r="J392" s="315"/>
      <c r="K392" s="308"/>
      <c r="L392" s="308"/>
      <c r="M392" s="308"/>
    </row>
    <row r="393" spans="1:20">
      <c r="A393" s="470" t="s">
        <v>234</v>
      </c>
      <c r="B393" s="470"/>
      <c r="C393" s="308"/>
      <c r="D393" s="308"/>
      <c r="E393" s="308"/>
      <c r="F393" s="308"/>
      <c r="G393" s="308"/>
      <c r="H393" s="308"/>
      <c r="I393" s="308"/>
      <c r="J393" s="308"/>
      <c r="K393" s="308"/>
      <c r="L393" s="308"/>
      <c r="M393" s="308"/>
    </row>
    <row r="394" spans="1:20">
      <c r="A394" s="315"/>
      <c r="B394" s="315"/>
      <c r="C394" s="308"/>
      <c r="D394" s="308"/>
      <c r="E394" s="308"/>
      <c r="F394" s="308"/>
      <c r="G394" s="308"/>
      <c r="H394" s="308"/>
      <c r="I394" s="308"/>
      <c r="J394" s="308"/>
      <c r="K394" s="308"/>
      <c r="L394" s="308"/>
      <c r="M394" s="308"/>
    </row>
    <row r="395" spans="1:20" s="73" customFormat="1">
      <c r="A395" s="469" t="s">
        <v>235</v>
      </c>
      <c r="B395" s="469"/>
      <c r="C395" s="469"/>
      <c r="D395" s="469"/>
      <c r="E395" s="469"/>
      <c r="F395" s="469"/>
      <c r="G395" s="469"/>
      <c r="H395" s="469"/>
      <c r="I395" s="469"/>
      <c r="J395" s="156"/>
      <c r="K395" s="302"/>
      <c r="L395" s="302"/>
      <c r="M395" s="302"/>
    </row>
    <row r="396" spans="1:20" s="248" customFormat="1">
      <c r="A396" s="308"/>
      <c r="B396" s="308"/>
      <c r="C396" s="308"/>
      <c r="D396" s="308"/>
      <c r="E396" s="308"/>
      <c r="F396" s="308"/>
      <c r="G396" s="308"/>
      <c r="H396" s="308"/>
      <c r="I396" s="308"/>
      <c r="J396" s="308"/>
      <c r="K396" s="308"/>
      <c r="L396" s="308"/>
      <c r="M396" s="308"/>
    </row>
    <row r="397" spans="1:20" s="248" customFormat="1" ht="48">
      <c r="A397" s="308"/>
      <c r="B397" s="382"/>
      <c r="C397" s="382" t="s">
        <v>36</v>
      </c>
      <c r="D397" s="298" t="s">
        <v>37</v>
      </c>
      <c r="E397" s="298" t="s">
        <v>236</v>
      </c>
      <c r="F397" s="298" t="s">
        <v>38</v>
      </c>
      <c r="G397" s="298" t="s">
        <v>237</v>
      </c>
      <c r="H397" s="298" t="s">
        <v>39</v>
      </c>
      <c r="I397" s="298" t="s">
        <v>238</v>
      </c>
      <c r="J397" s="298" t="s">
        <v>36</v>
      </c>
      <c r="K397" s="382"/>
      <c r="L397" s="382"/>
      <c r="M397" s="415" t="s">
        <v>570</v>
      </c>
      <c r="N397" s="415" t="s">
        <v>571</v>
      </c>
      <c r="O397" s="415" t="s">
        <v>572</v>
      </c>
      <c r="P397" s="415" t="s">
        <v>573</v>
      </c>
      <c r="Q397" s="415" t="s">
        <v>574</v>
      </c>
      <c r="R397" s="415" t="s">
        <v>575</v>
      </c>
      <c r="S397" s="415" t="s">
        <v>576</v>
      </c>
      <c r="T397" s="415" t="s">
        <v>577</v>
      </c>
    </row>
    <row r="398" spans="1:20" s="248" customFormat="1">
      <c r="A398" s="308"/>
      <c r="B398" s="384" t="s">
        <v>25</v>
      </c>
      <c r="C398" s="384">
        <v>1</v>
      </c>
      <c r="D398" s="353">
        <f>SUM(M398:O398)</f>
        <v>16156</v>
      </c>
      <c r="E398" s="170">
        <f t="shared" ref="E398:E419" si="0">D398/T398</f>
        <v>0.29156139464375946</v>
      </c>
      <c r="F398" s="353">
        <f>SUM(P398:Q398)</f>
        <v>19384</v>
      </c>
      <c r="G398" s="170">
        <f t="shared" ref="G398:G419" si="1">F398/T398</f>
        <v>0.34981592434851655</v>
      </c>
      <c r="H398" s="353">
        <f>SUM(R398:S398)</f>
        <v>19872</v>
      </c>
      <c r="I398" s="170">
        <f t="shared" ref="I398:I419" si="2">H398/T398</f>
        <v>0.35862268100772393</v>
      </c>
      <c r="J398" s="384">
        <v>1</v>
      </c>
      <c r="K398" s="384"/>
      <c r="L398" s="384" t="s">
        <v>25</v>
      </c>
      <c r="M398" s="353">
        <v>7041</v>
      </c>
      <c r="N398" s="353">
        <v>6378</v>
      </c>
      <c r="O398" s="353">
        <v>2737</v>
      </c>
      <c r="P398" s="353">
        <v>8939</v>
      </c>
      <c r="Q398" s="353">
        <v>10445</v>
      </c>
      <c r="R398" s="353">
        <v>10333</v>
      </c>
      <c r="S398" s="353">
        <v>9539</v>
      </c>
      <c r="T398" s="367">
        <v>55412</v>
      </c>
    </row>
    <row r="399" spans="1:20" s="248" customFormat="1">
      <c r="A399" s="308"/>
      <c r="B399" s="309" t="s">
        <v>31</v>
      </c>
      <c r="C399" s="309"/>
      <c r="D399" s="229">
        <f t="shared" ref="D399:D419" si="3">SUM(M399:O399)</f>
        <v>58936</v>
      </c>
      <c r="E399" s="161">
        <f t="shared" si="0"/>
        <v>0.30059112446255615</v>
      </c>
      <c r="F399" s="229">
        <f t="shared" ref="F399:F419" si="4">SUM(P399:Q399)</f>
        <v>64666</v>
      </c>
      <c r="G399" s="161">
        <f t="shared" si="1"/>
        <v>0.32981582826278771</v>
      </c>
      <c r="H399" s="229">
        <f t="shared" ref="H399:H419" si="5">SUM(R399:S399)</f>
        <v>72465</v>
      </c>
      <c r="I399" s="161">
        <f t="shared" si="2"/>
        <v>0.36959304727465614</v>
      </c>
      <c r="J399" s="382"/>
      <c r="K399" s="382"/>
      <c r="L399" s="309" t="s">
        <v>31</v>
      </c>
      <c r="M399" s="229">
        <v>29558</v>
      </c>
      <c r="N399" s="229">
        <v>19615</v>
      </c>
      <c r="O399" s="229">
        <v>9763</v>
      </c>
      <c r="P399" s="229">
        <v>31574</v>
      </c>
      <c r="Q399" s="229">
        <v>33092</v>
      </c>
      <c r="R399" s="229">
        <v>36361</v>
      </c>
      <c r="S399" s="229">
        <v>36104</v>
      </c>
      <c r="T399" s="334">
        <v>196067</v>
      </c>
    </row>
    <row r="400" spans="1:20" s="248" customFormat="1">
      <c r="A400" s="308"/>
      <c r="B400" s="309" t="s">
        <v>21</v>
      </c>
      <c r="C400" s="309"/>
      <c r="D400" s="229">
        <f t="shared" si="3"/>
        <v>28176</v>
      </c>
      <c r="E400" s="161">
        <f t="shared" si="0"/>
        <v>0.30887963165972376</v>
      </c>
      <c r="F400" s="229">
        <f t="shared" si="4"/>
        <v>30467</v>
      </c>
      <c r="G400" s="161">
        <f t="shared" si="1"/>
        <v>0.3339947379960535</v>
      </c>
      <c r="H400" s="229">
        <f t="shared" si="5"/>
        <v>32577</v>
      </c>
      <c r="I400" s="161">
        <f t="shared" si="2"/>
        <v>0.35712563034422273</v>
      </c>
      <c r="J400" s="382"/>
      <c r="K400" s="382"/>
      <c r="L400" s="309" t="s">
        <v>21</v>
      </c>
      <c r="M400" s="229">
        <v>13185</v>
      </c>
      <c r="N400" s="229">
        <v>9548</v>
      </c>
      <c r="O400" s="229">
        <v>5443</v>
      </c>
      <c r="P400" s="229">
        <v>14971</v>
      </c>
      <c r="Q400" s="229">
        <v>15496</v>
      </c>
      <c r="R400" s="229">
        <v>16425</v>
      </c>
      <c r="S400" s="229">
        <v>16152</v>
      </c>
      <c r="T400" s="334">
        <v>91220</v>
      </c>
    </row>
    <row r="401" spans="2:20" s="248" customFormat="1">
      <c r="B401" s="309" t="s">
        <v>23</v>
      </c>
      <c r="C401" s="309"/>
      <c r="D401" s="229">
        <f t="shared" si="3"/>
        <v>36314</v>
      </c>
      <c r="E401" s="161">
        <f t="shared" si="0"/>
        <v>0.31949393371517054</v>
      </c>
      <c r="F401" s="229">
        <f t="shared" si="4"/>
        <v>38497</v>
      </c>
      <c r="G401" s="161">
        <f t="shared" si="1"/>
        <v>0.33870016980318668</v>
      </c>
      <c r="H401" s="229">
        <f t="shared" si="5"/>
        <v>38850</v>
      </c>
      <c r="I401" s="161">
        <f t="shared" si="2"/>
        <v>0.34180589648164278</v>
      </c>
      <c r="J401" s="382"/>
      <c r="K401" s="382"/>
      <c r="L401" s="309" t="s">
        <v>23</v>
      </c>
      <c r="M401" s="229">
        <v>17438</v>
      </c>
      <c r="N401" s="229">
        <v>12842</v>
      </c>
      <c r="O401" s="229">
        <v>6034</v>
      </c>
      <c r="P401" s="229">
        <v>19236</v>
      </c>
      <c r="Q401" s="229">
        <v>19261</v>
      </c>
      <c r="R401" s="229">
        <v>19520</v>
      </c>
      <c r="S401" s="229">
        <v>19330</v>
      </c>
      <c r="T401" s="334">
        <v>113661</v>
      </c>
    </row>
    <row r="402" spans="2:20" s="248" customFormat="1">
      <c r="B402" s="382" t="s">
        <v>14</v>
      </c>
      <c r="C402" s="382"/>
      <c r="D402" s="229">
        <f t="shared" si="3"/>
        <v>4640</v>
      </c>
      <c r="E402" s="161">
        <f t="shared" si="0"/>
        <v>0.29107333291512449</v>
      </c>
      <c r="F402" s="229">
        <f t="shared" si="4"/>
        <v>5636</v>
      </c>
      <c r="G402" s="161">
        <f t="shared" si="1"/>
        <v>0.35355372937707796</v>
      </c>
      <c r="H402" s="229">
        <f t="shared" si="5"/>
        <v>5665</v>
      </c>
      <c r="I402" s="161">
        <f t="shared" si="2"/>
        <v>0.35537293770779749</v>
      </c>
      <c r="J402" s="382"/>
      <c r="K402" s="382"/>
      <c r="L402" s="382" t="s">
        <v>14</v>
      </c>
      <c r="M402" s="229">
        <v>2155</v>
      </c>
      <c r="N402" s="229">
        <v>1457</v>
      </c>
      <c r="O402" s="229">
        <v>1028</v>
      </c>
      <c r="P402" s="229">
        <v>3052</v>
      </c>
      <c r="Q402" s="229">
        <v>2584</v>
      </c>
      <c r="R402" s="229">
        <v>2961</v>
      </c>
      <c r="S402" s="229">
        <v>2704</v>
      </c>
      <c r="T402" s="334">
        <v>15941</v>
      </c>
    </row>
    <row r="403" spans="2:20" s="248" customFormat="1">
      <c r="B403" s="382" t="s">
        <v>22</v>
      </c>
      <c r="C403" s="382"/>
      <c r="D403" s="229">
        <f t="shared" si="3"/>
        <v>10707</v>
      </c>
      <c r="E403" s="161">
        <f t="shared" si="0"/>
        <v>0.30194585448392552</v>
      </c>
      <c r="F403" s="229">
        <f t="shared" si="4"/>
        <v>12902</v>
      </c>
      <c r="G403" s="161">
        <f t="shared" si="1"/>
        <v>0.36384658770445572</v>
      </c>
      <c r="H403" s="229">
        <f t="shared" si="5"/>
        <v>11851</v>
      </c>
      <c r="I403" s="161">
        <f t="shared" si="2"/>
        <v>0.33420755781161871</v>
      </c>
      <c r="J403" s="382"/>
      <c r="K403" s="382"/>
      <c r="L403" s="382" t="s">
        <v>22</v>
      </c>
      <c r="M403" s="229">
        <v>4291</v>
      </c>
      <c r="N403" s="229">
        <v>3895</v>
      </c>
      <c r="O403" s="229">
        <v>2521</v>
      </c>
      <c r="P403" s="229">
        <v>5723</v>
      </c>
      <c r="Q403" s="229">
        <v>7179</v>
      </c>
      <c r="R403" s="229">
        <v>6274</v>
      </c>
      <c r="S403" s="229">
        <v>5577</v>
      </c>
      <c r="T403" s="334">
        <v>35460</v>
      </c>
    </row>
    <row r="404" spans="2:20" s="248" customFormat="1">
      <c r="B404" s="309" t="s">
        <v>29</v>
      </c>
      <c r="C404" s="309"/>
      <c r="D404" s="229">
        <f t="shared" si="3"/>
        <v>62175</v>
      </c>
      <c r="E404" s="161">
        <f t="shared" si="0"/>
        <v>0.32903789161727348</v>
      </c>
      <c r="F404" s="229">
        <f t="shared" si="4"/>
        <v>62140</v>
      </c>
      <c r="G404" s="161">
        <f t="shared" si="1"/>
        <v>0.32885266723116002</v>
      </c>
      <c r="H404" s="229">
        <f t="shared" si="5"/>
        <v>64645</v>
      </c>
      <c r="I404" s="161">
        <f t="shared" si="2"/>
        <v>0.3421094411515665</v>
      </c>
      <c r="J404" s="382"/>
      <c r="K404" s="382"/>
      <c r="L404" s="309" t="s">
        <v>29</v>
      </c>
      <c r="M404" s="229">
        <v>29192</v>
      </c>
      <c r="N404" s="229">
        <v>23440</v>
      </c>
      <c r="O404" s="229">
        <v>9543</v>
      </c>
      <c r="P404" s="229">
        <v>27795</v>
      </c>
      <c r="Q404" s="229">
        <v>34345</v>
      </c>
      <c r="R404" s="229">
        <v>34074</v>
      </c>
      <c r="S404" s="229">
        <v>30571</v>
      </c>
      <c r="T404" s="334">
        <v>188960</v>
      </c>
    </row>
    <row r="405" spans="2:20" s="248" customFormat="1">
      <c r="B405" s="309" t="s">
        <v>16</v>
      </c>
      <c r="C405" s="309"/>
      <c r="D405" s="229">
        <f t="shared" si="3"/>
        <v>19052</v>
      </c>
      <c r="E405" s="161">
        <f t="shared" si="0"/>
        <v>0.30259521616212953</v>
      </c>
      <c r="F405" s="229">
        <f t="shared" si="4"/>
        <v>20063</v>
      </c>
      <c r="G405" s="161">
        <f t="shared" si="1"/>
        <v>0.31865252056796162</v>
      </c>
      <c r="H405" s="229">
        <f t="shared" si="5"/>
        <v>23847</v>
      </c>
      <c r="I405" s="161">
        <f t="shared" si="2"/>
        <v>0.37875226326990885</v>
      </c>
      <c r="J405" s="382"/>
      <c r="K405" s="382"/>
      <c r="L405" s="309" t="s">
        <v>16</v>
      </c>
      <c r="M405" s="229">
        <v>10248</v>
      </c>
      <c r="N405" s="229">
        <v>5014</v>
      </c>
      <c r="O405" s="229">
        <v>3790</v>
      </c>
      <c r="P405" s="229">
        <v>11110</v>
      </c>
      <c r="Q405" s="229">
        <v>8953</v>
      </c>
      <c r="R405" s="229">
        <v>12377</v>
      </c>
      <c r="S405" s="229">
        <v>11470</v>
      </c>
      <c r="T405" s="334">
        <v>62962</v>
      </c>
    </row>
    <row r="406" spans="2:20" s="248" customFormat="1">
      <c r="B406" s="309" t="s">
        <v>33</v>
      </c>
      <c r="C406" s="309"/>
      <c r="D406" s="229">
        <f t="shared" si="3"/>
        <v>53905</v>
      </c>
      <c r="E406" s="161">
        <f t="shared" si="0"/>
        <v>0.39532547155974068</v>
      </c>
      <c r="F406" s="229">
        <f t="shared" si="4"/>
        <v>43302</v>
      </c>
      <c r="G406" s="161">
        <f t="shared" si="1"/>
        <v>0.31756578368388627</v>
      </c>
      <c r="H406" s="229">
        <f t="shared" si="5"/>
        <v>39149</v>
      </c>
      <c r="I406" s="161">
        <f t="shared" si="2"/>
        <v>0.28710874475637305</v>
      </c>
      <c r="J406" s="382"/>
      <c r="K406" s="382"/>
      <c r="L406" s="309" t="s">
        <v>33</v>
      </c>
      <c r="M406" s="229">
        <v>28081</v>
      </c>
      <c r="N406" s="229">
        <v>18344</v>
      </c>
      <c r="O406" s="229">
        <v>7480</v>
      </c>
      <c r="P406" s="229">
        <v>21897</v>
      </c>
      <c r="Q406" s="229">
        <v>21405</v>
      </c>
      <c r="R406" s="229">
        <v>20246</v>
      </c>
      <c r="S406" s="229">
        <v>18903</v>
      </c>
      <c r="T406" s="334">
        <v>136356</v>
      </c>
    </row>
    <row r="407" spans="2:20" s="248" customFormat="1">
      <c r="B407" s="309" t="s">
        <v>19</v>
      </c>
      <c r="C407" s="309"/>
      <c r="D407" s="229">
        <f t="shared" si="3"/>
        <v>5971</v>
      </c>
      <c r="E407" s="161">
        <f t="shared" si="0"/>
        <v>0.26175967734864758</v>
      </c>
      <c r="F407" s="229">
        <f t="shared" si="4"/>
        <v>8349</v>
      </c>
      <c r="G407" s="161">
        <f t="shared" si="1"/>
        <v>0.36600762789882074</v>
      </c>
      <c r="H407" s="229">
        <f t="shared" si="5"/>
        <v>8491</v>
      </c>
      <c r="I407" s="161">
        <f t="shared" si="2"/>
        <v>0.37223269475253168</v>
      </c>
      <c r="J407" s="382"/>
      <c r="K407" s="382"/>
      <c r="L407" s="309" t="s">
        <v>19</v>
      </c>
      <c r="M407" s="229">
        <v>3589</v>
      </c>
      <c r="N407" s="229">
        <v>1358</v>
      </c>
      <c r="O407" s="229">
        <v>1024</v>
      </c>
      <c r="P407" s="229">
        <v>3638</v>
      </c>
      <c r="Q407" s="229">
        <v>4711</v>
      </c>
      <c r="R407" s="229">
        <v>3849</v>
      </c>
      <c r="S407" s="229">
        <v>4642</v>
      </c>
      <c r="T407" s="334">
        <v>22811</v>
      </c>
    </row>
    <row r="408" spans="2:20" s="248" customFormat="1">
      <c r="B408" s="382" t="s">
        <v>27</v>
      </c>
      <c r="C408" s="382"/>
      <c r="D408" s="229">
        <f t="shared" si="3"/>
        <v>25727</v>
      </c>
      <c r="E408" s="161">
        <f t="shared" si="0"/>
        <v>0.32997293726833149</v>
      </c>
      <c r="F408" s="229">
        <f t="shared" si="4"/>
        <v>25465</v>
      </c>
      <c r="G408" s="161">
        <f t="shared" si="1"/>
        <v>0.32661254120332961</v>
      </c>
      <c r="H408" s="229">
        <f t="shared" si="5"/>
        <v>26775</v>
      </c>
      <c r="I408" s="161">
        <f t="shared" si="2"/>
        <v>0.3434145215283389</v>
      </c>
      <c r="J408" s="382"/>
      <c r="K408" s="382"/>
      <c r="L408" s="382" t="s">
        <v>27</v>
      </c>
      <c r="M408" s="229">
        <v>9802</v>
      </c>
      <c r="N408" s="229">
        <v>10949</v>
      </c>
      <c r="O408" s="229">
        <v>4976</v>
      </c>
      <c r="P408" s="229">
        <v>12614</v>
      </c>
      <c r="Q408" s="229">
        <v>12851</v>
      </c>
      <c r="R408" s="229">
        <v>13135</v>
      </c>
      <c r="S408" s="229">
        <v>13640</v>
      </c>
      <c r="T408" s="334">
        <v>77967</v>
      </c>
    </row>
    <row r="409" spans="2:20" s="248" customFormat="1">
      <c r="B409" s="382" t="s">
        <v>32</v>
      </c>
      <c r="C409" s="382"/>
      <c r="D409" s="229">
        <f t="shared" si="3"/>
        <v>56466</v>
      </c>
      <c r="E409" s="161">
        <f t="shared" si="0"/>
        <v>0.31735665388981937</v>
      </c>
      <c r="F409" s="229">
        <f t="shared" si="4"/>
        <v>57469</v>
      </c>
      <c r="G409" s="161">
        <f t="shared" si="1"/>
        <v>0.32299382889515865</v>
      </c>
      <c r="H409" s="229">
        <f t="shared" si="5"/>
        <v>63991</v>
      </c>
      <c r="I409" s="161">
        <f t="shared" si="2"/>
        <v>0.35964951721502197</v>
      </c>
      <c r="J409" s="382"/>
      <c r="K409" s="382"/>
      <c r="L409" s="382" t="s">
        <v>32</v>
      </c>
      <c r="M409" s="229">
        <v>28118</v>
      </c>
      <c r="N409" s="229">
        <v>18913</v>
      </c>
      <c r="O409" s="229">
        <v>9435</v>
      </c>
      <c r="P409" s="229">
        <v>29208</v>
      </c>
      <c r="Q409" s="229">
        <v>28261</v>
      </c>
      <c r="R409" s="229">
        <v>33131</v>
      </c>
      <c r="S409" s="229">
        <v>30860</v>
      </c>
      <c r="T409" s="334">
        <v>177926</v>
      </c>
    </row>
    <row r="410" spans="2:20" s="248" customFormat="1">
      <c r="B410" s="309" t="s">
        <v>24</v>
      </c>
      <c r="C410" s="309"/>
      <c r="D410" s="229">
        <f t="shared" si="3"/>
        <v>36043</v>
      </c>
      <c r="E410" s="161">
        <f t="shared" si="0"/>
        <v>0.27837161525510123</v>
      </c>
      <c r="F410" s="229">
        <f t="shared" si="4"/>
        <v>45883</v>
      </c>
      <c r="G410" s="161">
        <f t="shared" si="1"/>
        <v>0.35436908200620953</v>
      </c>
      <c r="H410" s="229">
        <f t="shared" si="5"/>
        <v>47552</v>
      </c>
      <c r="I410" s="161">
        <f t="shared" si="2"/>
        <v>0.36725930273868918</v>
      </c>
      <c r="J410" s="382"/>
      <c r="K410" s="382"/>
      <c r="L410" s="309" t="s">
        <v>24</v>
      </c>
      <c r="M410" s="229">
        <v>17964</v>
      </c>
      <c r="N410" s="229">
        <v>12358</v>
      </c>
      <c r="O410" s="229">
        <v>5721</v>
      </c>
      <c r="P410" s="229">
        <v>23814</v>
      </c>
      <c r="Q410" s="229">
        <v>22069</v>
      </c>
      <c r="R410" s="229">
        <v>22137</v>
      </c>
      <c r="S410" s="229">
        <v>25415</v>
      </c>
      <c r="T410" s="334">
        <v>129478</v>
      </c>
    </row>
    <row r="411" spans="2:20" s="248" customFormat="1">
      <c r="B411" s="382" t="s">
        <v>26</v>
      </c>
      <c r="C411" s="382"/>
      <c r="D411" s="229">
        <f t="shared" si="3"/>
        <v>28636</v>
      </c>
      <c r="E411" s="161">
        <f t="shared" si="0"/>
        <v>0.28028619808744509</v>
      </c>
      <c r="F411" s="229">
        <f t="shared" si="4"/>
        <v>35735</v>
      </c>
      <c r="G411" s="161">
        <f t="shared" si="1"/>
        <v>0.34977047383205928</v>
      </c>
      <c r="H411" s="229">
        <f t="shared" si="5"/>
        <v>37796</v>
      </c>
      <c r="I411" s="161">
        <f t="shared" si="2"/>
        <v>0.36994332808049568</v>
      </c>
      <c r="J411" s="382"/>
      <c r="K411" s="382"/>
      <c r="L411" s="382" t="s">
        <v>26</v>
      </c>
      <c r="M411" s="229">
        <v>14239</v>
      </c>
      <c r="N411" s="229">
        <v>10241</v>
      </c>
      <c r="O411" s="229">
        <v>4156</v>
      </c>
      <c r="P411" s="229">
        <v>16502</v>
      </c>
      <c r="Q411" s="229">
        <v>19233</v>
      </c>
      <c r="R411" s="229">
        <v>17671</v>
      </c>
      <c r="S411" s="229">
        <v>20125</v>
      </c>
      <c r="T411" s="334">
        <v>102167</v>
      </c>
    </row>
    <row r="412" spans="2:20" s="248" customFormat="1">
      <c r="B412" s="382" t="s">
        <v>18</v>
      </c>
      <c r="C412" s="382"/>
      <c r="D412" s="229">
        <f t="shared" si="3"/>
        <v>50386</v>
      </c>
      <c r="E412" s="161">
        <f t="shared" si="0"/>
        <v>0.34383785996997407</v>
      </c>
      <c r="F412" s="229">
        <f t="shared" si="4"/>
        <v>49841</v>
      </c>
      <c r="G412" s="161">
        <f t="shared" si="1"/>
        <v>0.34011873891087757</v>
      </c>
      <c r="H412" s="229">
        <f t="shared" si="5"/>
        <v>46313</v>
      </c>
      <c r="I412" s="161">
        <f t="shared" si="2"/>
        <v>0.31604340111914836</v>
      </c>
      <c r="J412" s="382"/>
      <c r="K412" s="382"/>
      <c r="L412" s="382" t="s">
        <v>18</v>
      </c>
      <c r="M412" s="229">
        <v>26611</v>
      </c>
      <c r="N412" s="229">
        <v>16349</v>
      </c>
      <c r="O412" s="229">
        <v>7426</v>
      </c>
      <c r="P412" s="229">
        <v>24606</v>
      </c>
      <c r="Q412" s="229">
        <v>25235</v>
      </c>
      <c r="R412" s="229">
        <v>23858</v>
      </c>
      <c r="S412" s="229">
        <v>22455</v>
      </c>
      <c r="T412" s="334">
        <v>146540</v>
      </c>
    </row>
    <row r="413" spans="2:20" s="248" customFormat="1">
      <c r="B413" s="309" t="s">
        <v>8</v>
      </c>
      <c r="C413" s="309"/>
      <c r="D413" s="229">
        <f t="shared" si="3"/>
        <v>39400</v>
      </c>
      <c r="E413" s="161">
        <f t="shared" si="0"/>
        <v>0.33203832767295066</v>
      </c>
      <c r="F413" s="229">
        <f t="shared" si="4"/>
        <v>37002</v>
      </c>
      <c r="G413" s="161">
        <f t="shared" si="1"/>
        <v>0.31182949747600308</v>
      </c>
      <c r="H413" s="229">
        <f t="shared" si="5"/>
        <v>42259</v>
      </c>
      <c r="I413" s="161">
        <f t="shared" si="2"/>
        <v>0.35613217485104626</v>
      </c>
      <c r="J413" s="382"/>
      <c r="K413" s="382"/>
      <c r="L413" s="309" t="s">
        <v>8</v>
      </c>
      <c r="M413" s="229">
        <v>19071</v>
      </c>
      <c r="N413" s="229">
        <v>14532</v>
      </c>
      <c r="O413" s="229">
        <v>5797</v>
      </c>
      <c r="P413" s="229">
        <v>17883</v>
      </c>
      <c r="Q413" s="229">
        <v>19119</v>
      </c>
      <c r="R413" s="229">
        <v>22793</v>
      </c>
      <c r="S413" s="229">
        <v>19466</v>
      </c>
      <c r="T413" s="334">
        <v>118661</v>
      </c>
    </row>
    <row r="414" spans="2:20" s="248" customFormat="1">
      <c r="B414" s="309" t="s">
        <v>15</v>
      </c>
      <c r="C414" s="309"/>
      <c r="D414" s="229">
        <f t="shared" si="3"/>
        <v>4409</v>
      </c>
      <c r="E414" s="161">
        <f t="shared" si="0"/>
        <v>0.34051590979301821</v>
      </c>
      <c r="F414" s="229">
        <f t="shared" si="4"/>
        <v>4045</v>
      </c>
      <c r="G414" s="161">
        <f t="shared" si="1"/>
        <v>0.31240345999382146</v>
      </c>
      <c r="H414" s="229">
        <f t="shared" si="5"/>
        <v>4494</v>
      </c>
      <c r="I414" s="161">
        <f t="shared" si="2"/>
        <v>0.34708063021316032</v>
      </c>
      <c r="J414" s="382"/>
      <c r="K414" s="382"/>
      <c r="L414" s="309" t="s">
        <v>15</v>
      </c>
      <c r="M414" s="229">
        <v>1327</v>
      </c>
      <c r="N414" s="229">
        <v>2192</v>
      </c>
      <c r="O414" s="383">
        <v>890</v>
      </c>
      <c r="P414" s="229">
        <v>1785</v>
      </c>
      <c r="Q414" s="229">
        <v>2260</v>
      </c>
      <c r="R414" s="229">
        <v>2030</v>
      </c>
      <c r="S414" s="229">
        <v>2464</v>
      </c>
      <c r="T414" s="334">
        <v>12948</v>
      </c>
    </row>
    <row r="415" spans="2:20" s="248" customFormat="1">
      <c r="B415" s="309" t="s">
        <v>28</v>
      </c>
      <c r="C415" s="309"/>
      <c r="D415" s="229">
        <f t="shared" si="3"/>
        <v>20000</v>
      </c>
      <c r="E415" s="161">
        <f t="shared" si="0"/>
        <v>0.28582453231960897</v>
      </c>
      <c r="F415" s="229">
        <f t="shared" si="4"/>
        <v>23739</v>
      </c>
      <c r="G415" s="161">
        <f t="shared" si="1"/>
        <v>0.3392594286367599</v>
      </c>
      <c r="H415" s="229">
        <f t="shared" si="5"/>
        <v>26234</v>
      </c>
      <c r="I415" s="161">
        <f t="shared" si="2"/>
        <v>0.37491603904363113</v>
      </c>
      <c r="J415" s="382"/>
      <c r="K415" s="382"/>
      <c r="L415" s="309" t="s">
        <v>28</v>
      </c>
      <c r="M415" s="229">
        <v>7724</v>
      </c>
      <c r="N415" s="229">
        <v>7743</v>
      </c>
      <c r="O415" s="229">
        <v>4533</v>
      </c>
      <c r="P415" s="229">
        <v>11299</v>
      </c>
      <c r="Q415" s="229">
        <v>12440</v>
      </c>
      <c r="R415" s="229">
        <v>12553</v>
      </c>
      <c r="S415" s="229">
        <v>13681</v>
      </c>
      <c r="T415" s="334">
        <v>69973</v>
      </c>
    </row>
    <row r="416" spans="2:20" s="248" customFormat="1">
      <c r="B416" s="309" t="s">
        <v>17</v>
      </c>
      <c r="C416" s="309"/>
      <c r="D416" s="229">
        <f t="shared" si="3"/>
        <v>7191</v>
      </c>
      <c r="E416" s="161">
        <f t="shared" si="0"/>
        <v>0.26442360728075015</v>
      </c>
      <c r="F416" s="229">
        <f t="shared" si="4"/>
        <v>9909</v>
      </c>
      <c r="G416" s="161">
        <f t="shared" si="1"/>
        <v>0.36436845008273577</v>
      </c>
      <c r="H416" s="229">
        <f t="shared" si="5"/>
        <v>10095</v>
      </c>
      <c r="I416" s="161">
        <f t="shared" si="2"/>
        <v>0.37120794263651408</v>
      </c>
      <c r="J416" s="382"/>
      <c r="K416" s="382"/>
      <c r="L416" s="309" t="s">
        <v>17</v>
      </c>
      <c r="M416" s="229">
        <v>3281</v>
      </c>
      <c r="N416" s="229">
        <v>2780</v>
      </c>
      <c r="O416" s="229">
        <v>1130</v>
      </c>
      <c r="P416" s="229">
        <v>3930</v>
      </c>
      <c r="Q416" s="229">
        <v>5979</v>
      </c>
      <c r="R416" s="229">
        <v>4697</v>
      </c>
      <c r="S416" s="229">
        <v>5398</v>
      </c>
      <c r="T416" s="334">
        <v>27195</v>
      </c>
    </row>
    <row r="417" spans="1:20" s="248" customFormat="1">
      <c r="A417" s="308"/>
      <c r="B417" s="309" t="s">
        <v>30</v>
      </c>
      <c r="C417" s="309"/>
      <c r="D417" s="229">
        <f t="shared" si="3"/>
        <v>42413</v>
      </c>
      <c r="E417" s="161">
        <f t="shared" si="0"/>
        <v>0.32685727496917388</v>
      </c>
      <c r="F417" s="229">
        <f t="shared" si="4"/>
        <v>41993</v>
      </c>
      <c r="G417" s="161">
        <f t="shared" si="1"/>
        <v>0.32362053020961773</v>
      </c>
      <c r="H417" s="229">
        <f t="shared" si="5"/>
        <v>45354</v>
      </c>
      <c r="I417" s="161">
        <f t="shared" si="2"/>
        <v>0.34952219482120839</v>
      </c>
      <c r="J417" s="382"/>
      <c r="K417" s="382"/>
      <c r="L417" s="309" t="s">
        <v>30</v>
      </c>
      <c r="M417" s="229">
        <v>19994</v>
      </c>
      <c r="N417" s="229">
        <v>15153</v>
      </c>
      <c r="O417" s="229">
        <v>7266</v>
      </c>
      <c r="P417" s="229">
        <v>21034</v>
      </c>
      <c r="Q417" s="229">
        <v>20959</v>
      </c>
      <c r="R417" s="229">
        <v>23715</v>
      </c>
      <c r="S417" s="229">
        <v>21639</v>
      </c>
      <c r="T417" s="334">
        <v>129760</v>
      </c>
    </row>
    <row r="418" spans="1:20" s="248" customFormat="1">
      <c r="A418" s="308"/>
      <c r="B418" s="382" t="s">
        <v>20</v>
      </c>
      <c r="C418" s="382"/>
      <c r="D418" s="229">
        <f t="shared" si="3"/>
        <v>6641</v>
      </c>
      <c r="E418" s="161">
        <f t="shared" si="0"/>
        <v>0.32704619324337636</v>
      </c>
      <c r="F418" s="229">
        <f t="shared" si="4"/>
        <v>5786</v>
      </c>
      <c r="G418" s="161">
        <f t="shared" si="1"/>
        <v>0.28494041170097506</v>
      </c>
      <c r="H418" s="229">
        <f t="shared" si="5"/>
        <v>7879</v>
      </c>
      <c r="I418" s="161">
        <f t="shared" si="2"/>
        <v>0.38801339505564858</v>
      </c>
      <c r="J418" s="382"/>
      <c r="K418" s="382"/>
      <c r="L418" s="382" t="s">
        <v>20</v>
      </c>
      <c r="M418" s="229">
        <v>3710</v>
      </c>
      <c r="N418" s="229">
        <v>1393</v>
      </c>
      <c r="O418" s="229">
        <v>1538</v>
      </c>
      <c r="P418" s="229">
        <v>2582</v>
      </c>
      <c r="Q418" s="229">
        <v>3204</v>
      </c>
      <c r="R418" s="229">
        <v>4050</v>
      </c>
      <c r="S418" s="229">
        <v>3829</v>
      </c>
      <c r="T418" s="334">
        <v>20306</v>
      </c>
    </row>
    <row r="419" spans="1:20" s="248" customFormat="1" ht="23.25" customHeight="1">
      <c r="A419" s="308"/>
      <c r="B419" s="382" t="s">
        <v>9</v>
      </c>
      <c r="C419" s="382"/>
      <c r="D419" s="229">
        <f t="shared" si="3"/>
        <v>613344</v>
      </c>
      <c r="E419" s="161">
        <f t="shared" si="0"/>
        <v>0.31750347220245051</v>
      </c>
      <c r="F419" s="229">
        <f t="shared" si="4"/>
        <v>642273</v>
      </c>
      <c r="G419" s="161">
        <f t="shared" si="1"/>
        <v>0.3324788497187296</v>
      </c>
      <c r="H419" s="229">
        <f t="shared" si="5"/>
        <v>676154</v>
      </c>
      <c r="I419" s="161">
        <f t="shared" si="2"/>
        <v>0.35001767807881989</v>
      </c>
      <c r="J419" s="382"/>
      <c r="K419" s="382"/>
      <c r="L419" s="382" t="s">
        <v>9</v>
      </c>
      <c r="M419" s="229">
        <v>296619</v>
      </c>
      <c r="N419" s="229">
        <v>214494</v>
      </c>
      <c r="O419" s="229">
        <v>102231</v>
      </c>
      <c r="P419" s="229">
        <v>313192</v>
      </c>
      <c r="Q419" s="229">
        <v>329081</v>
      </c>
      <c r="R419" s="229">
        <v>342190</v>
      </c>
      <c r="S419" s="229">
        <v>333964</v>
      </c>
      <c r="T419" s="334">
        <v>1931771</v>
      </c>
    </row>
    <row r="420" spans="1:20" s="248" customFormat="1">
      <c r="A420" s="308"/>
      <c r="B420" s="308"/>
      <c r="C420" s="161"/>
      <c r="D420" s="308"/>
      <c r="E420" s="308"/>
      <c r="F420" s="308"/>
      <c r="G420" s="308"/>
      <c r="H420" s="308"/>
      <c r="I420" s="308"/>
      <c r="J420" s="308"/>
      <c r="K420" s="308"/>
      <c r="L420" s="308"/>
      <c r="M420" s="308"/>
    </row>
    <row r="421" spans="1:20" s="248" customFormat="1">
      <c r="A421" s="472" t="s">
        <v>465</v>
      </c>
      <c r="B421" s="472"/>
      <c r="C421" s="472"/>
      <c r="D421" s="472"/>
      <c r="E421" s="472"/>
      <c r="F421" s="472"/>
      <c r="G421" s="472"/>
      <c r="H421" s="472"/>
      <c r="I421" s="472"/>
      <c r="J421" s="157"/>
      <c r="K421" s="308"/>
      <c r="L421" s="308"/>
      <c r="M421" s="308"/>
    </row>
    <row r="422" spans="1:20" s="248" customFormat="1" ht="15" customHeight="1">
      <c r="A422" s="473" t="s">
        <v>530</v>
      </c>
      <c r="B422" s="470"/>
      <c r="C422" s="470"/>
      <c r="D422" s="470"/>
      <c r="E422" s="470"/>
      <c r="F422" s="470"/>
      <c r="G422" s="470"/>
      <c r="H422" s="470"/>
      <c r="I422" s="470"/>
      <c r="J422" s="315"/>
      <c r="K422" s="308"/>
      <c r="L422" s="308"/>
      <c r="M422" s="308"/>
    </row>
    <row r="423" spans="1:20" s="248" customFormat="1">
      <c r="A423" s="308"/>
      <c r="B423" s="308"/>
      <c r="C423" s="308"/>
      <c r="D423" s="308"/>
      <c r="E423" s="308"/>
      <c r="F423" s="308"/>
      <c r="G423" s="308"/>
      <c r="H423" s="308"/>
      <c r="I423" s="308"/>
      <c r="J423" s="308"/>
      <c r="K423" s="308"/>
      <c r="L423" s="308"/>
      <c r="M423" s="308"/>
    </row>
    <row r="424" spans="1:20">
      <c r="A424" s="315"/>
      <c r="B424" s="315"/>
      <c r="C424" s="315"/>
      <c r="D424" s="315"/>
      <c r="E424" s="315"/>
      <c r="F424" s="315"/>
      <c r="G424" s="315"/>
      <c r="H424" s="315"/>
      <c r="I424" s="315"/>
      <c r="J424" s="315"/>
      <c r="K424" s="308"/>
      <c r="L424" s="308"/>
      <c r="M424" s="308"/>
    </row>
    <row r="425" spans="1:20" s="73" customFormat="1">
      <c r="A425" s="469" t="s">
        <v>447</v>
      </c>
      <c r="B425" s="469"/>
      <c r="C425" s="469"/>
      <c r="D425" s="469"/>
      <c r="E425" s="469"/>
      <c r="F425" s="469"/>
      <c r="G425" s="469"/>
      <c r="H425" s="469"/>
      <c r="I425" s="469"/>
      <c r="J425" s="156"/>
      <c r="K425" s="302"/>
      <c r="L425" s="302"/>
      <c r="M425" s="302"/>
    </row>
    <row r="427" spans="1:20" ht="60">
      <c r="A427" s="308"/>
      <c r="B427" s="308"/>
      <c r="C427" s="298" t="s">
        <v>239</v>
      </c>
      <c r="D427" s="74"/>
      <c r="E427" s="298"/>
      <c r="F427" s="74"/>
      <c r="G427" s="298"/>
      <c r="H427" s="74"/>
      <c r="J427" s="308"/>
      <c r="K427" s="308"/>
      <c r="L427" s="308"/>
      <c r="M427" s="308"/>
    </row>
    <row r="428" spans="1:20" ht="15.5">
      <c r="A428" s="308"/>
      <c r="B428" s="420" t="s">
        <v>624</v>
      </c>
      <c r="C428" s="435">
        <v>10492</v>
      </c>
      <c r="D428" s="308"/>
      <c r="E428" s="161"/>
      <c r="F428" s="308"/>
      <c r="G428" s="161"/>
      <c r="H428" s="308"/>
      <c r="J428" s="308"/>
      <c r="K428" s="308"/>
      <c r="L428" s="308"/>
      <c r="M428" s="308"/>
    </row>
    <row r="429" spans="1:20" ht="15.5">
      <c r="A429" s="308"/>
      <c r="B429" s="420" t="s">
        <v>209</v>
      </c>
      <c r="C429" s="435">
        <v>9294</v>
      </c>
      <c r="D429" s="308"/>
      <c r="E429" s="161"/>
      <c r="F429" s="308"/>
      <c r="G429" s="161"/>
      <c r="H429" s="308"/>
      <c r="J429" s="308"/>
      <c r="K429" s="308"/>
      <c r="L429" s="308"/>
      <c r="M429" s="308"/>
    </row>
    <row r="430" spans="1:20" ht="15.5">
      <c r="A430" s="308"/>
      <c r="B430" s="420" t="s">
        <v>551</v>
      </c>
      <c r="C430" s="435">
        <v>6067</v>
      </c>
      <c r="D430" s="308"/>
      <c r="E430" s="161"/>
      <c r="F430" s="308"/>
      <c r="G430" s="161"/>
      <c r="H430" s="308"/>
      <c r="I430" s="229"/>
      <c r="J430" s="308"/>
      <c r="K430" s="308"/>
      <c r="L430" s="308"/>
      <c r="M430" s="308"/>
    </row>
    <row r="431" spans="1:20" ht="15.5">
      <c r="A431" s="308"/>
      <c r="B431" s="420" t="s">
        <v>252</v>
      </c>
      <c r="C431" s="435">
        <v>5940</v>
      </c>
      <c r="D431" s="308"/>
      <c r="E431" s="161"/>
      <c r="F431" s="308"/>
      <c r="G431" s="161"/>
      <c r="H431" s="308"/>
      <c r="I431" s="229"/>
      <c r="J431" s="308"/>
      <c r="K431" s="308"/>
      <c r="L431" s="308"/>
      <c r="M431" s="308"/>
    </row>
    <row r="432" spans="1:20" s="308" customFormat="1" ht="15.5">
      <c r="B432" s="420" t="s">
        <v>556</v>
      </c>
      <c r="C432" s="435">
        <v>5061</v>
      </c>
      <c r="E432" s="161"/>
      <c r="G432" s="161"/>
      <c r="I432" s="229"/>
    </row>
    <row r="433" spans="1:10" s="308" customFormat="1" ht="15.5">
      <c r="B433" s="420" t="s">
        <v>552</v>
      </c>
      <c r="C433" s="435">
        <v>3341</v>
      </c>
      <c r="E433" s="161"/>
      <c r="G433" s="161"/>
      <c r="I433" s="229"/>
    </row>
    <row r="434" spans="1:10" s="308" customFormat="1" ht="15.5">
      <c r="B434" s="420" t="s">
        <v>558</v>
      </c>
      <c r="C434" s="435">
        <v>2343</v>
      </c>
      <c r="E434" s="161"/>
      <c r="G434" s="161"/>
      <c r="I434" s="229"/>
    </row>
    <row r="435" spans="1:10" s="308" customFormat="1" ht="15.5">
      <c r="B435" s="420" t="s">
        <v>562</v>
      </c>
      <c r="C435" s="435">
        <v>1726</v>
      </c>
      <c r="E435" s="161"/>
      <c r="G435" s="161"/>
      <c r="I435" s="229"/>
    </row>
    <row r="436" spans="1:10" s="308" customFormat="1" ht="15.5">
      <c r="B436" s="420" t="s">
        <v>549</v>
      </c>
      <c r="C436" s="435">
        <v>1576</v>
      </c>
      <c r="E436" s="161"/>
      <c r="G436" s="161"/>
      <c r="I436" s="229"/>
    </row>
    <row r="437" spans="1:10" s="308" customFormat="1" ht="15.5">
      <c r="B437" s="420" t="s">
        <v>547</v>
      </c>
      <c r="C437" s="435">
        <v>1568</v>
      </c>
      <c r="E437" s="161"/>
      <c r="G437" s="161"/>
      <c r="I437" s="229"/>
    </row>
    <row r="438" spans="1:10" s="308" customFormat="1" ht="15.5">
      <c r="B438" s="420" t="s">
        <v>553</v>
      </c>
      <c r="C438" s="435">
        <v>1470</v>
      </c>
      <c r="E438" s="161"/>
      <c r="G438" s="161"/>
      <c r="I438" s="229"/>
    </row>
    <row r="439" spans="1:10" s="308" customFormat="1" ht="15.5">
      <c r="B439" s="420" t="s">
        <v>211</v>
      </c>
      <c r="C439" s="435">
        <v>1398</v>
      </c>
      <c r="E439" s="161"/>
      <c r="G439" s="161"/>
      <c r="I439" s="229"/>
    </row>
    <row r="440" spans="1:10" s="308" customFormat="1" ht="15.5">
      <c r="B440" s="420" t="s">
        <v>555</v>
      </c>
      <c r="C440" s="435">
        <v>1291</v>
      </c>
      <c r="E440" s="161"/>
      <c r="G440" s="161"/>
      <c r="I440" s="229"/>
    </row>
    <row r="441" spans="1:10" s="308" customFormat="1" ht="15.5">
      <c r="B441" s="420" t="s">
        <v>625</v>
      </c>
      <c r="C441" s="435">
        <v>1077</v>
      </c>
      <c r="E441" s="161"/>
      <c r="G441" s="161"/>
      <c r="I441" s="229"/>
    </row>
    <row r="442" spans="1:10" s="308" customFormat="1" ht="15.5">
      <c r="B442" s="420" t="s">
        <v>548</v>
      </c>
      <c r="C442" s="435">
        <v>1073</v>
      </c>
      <c r="E442" s="161"/>
      <c r="G442" s="161"/>
      <c r="I442" s="229"/>
    </row>
    <row r="443" spans="1:10" s="308" customFormat="1" ht="15.5">
      <c r="B443" s="420" t="s">
        <v>221</v>
      </c>
      <c r="C443" s="435">
        <v>1036</v>
      </c>
      <c r="E443" s="161"/>
      <c r="G443" s="161"/>
      <c r="I443" s="229"/>
    </row>
    <row r="444" spans="1:10" s="308" customFormat="1" ht="15.5">
      <c r="B444" s="420" t="s">
        <v>225</v>
      </c>
      <c r="C444" s="436">
        <v>715</v>
      </c>
      <c r="E444" s="161"/>
      <c r="G444" s="161"/>
      <c r="I444" s="229"/>
    </row>
    <row r="445" spans="1:10" s="308" customFormat="1" ht="15.5">
      <c r="B445" s="420" t="s">
        <v>559</v>
      </c>
      <c r="C445" s="436">
        <v>500</v>
      </c>
      <c r="E445" s="161"/>
      <c r="G445" s="161"/>
      <c r="I445" s="229"/>
    </row>
    <row r="446" spans="1:10" s="308" customFormat="1" ht="15.5">
      <c r="B446" s="420" t="s">
        <v>550</v>
      </c>
      <c r="C446" s="436">
        <v>329</v>
      </c>
      <c r="E446" s="161"/>
      <c r="G446" s="161"/>
      <c r="I446" s="229"/>
    </row>
    <row r="447" spans="1:10" s="308" customFormat="1" ht="15.5">
      <c r="B447" s="420" t="s">
        <v>561</v>
      </c>
      <c r="C447" s="436">
        <v>309</v>
      </c>
      <c r="E447" s="161"/>
      <c r="G447" s="161"/>
      <c r="I447" s="229"/>
    </row>
    <row r="448" spans="1:10">
      <c r="A448" s="308"/>
      <c r="B448" s="54"/>
      <c r="C448" s="308"/>
      <c r="D448" s="308"/>
      <c r="E448" s="308"/>
      <c r="F448" s="308"/>
      <c r="G448" s="308"/>
      <c r="H448" s="308"/>
      <c r="I448" s="308"/>
      <c r="J448" s="308"/>
    </row>
    <row r="449" spans="1:10">
      <c r="A449" s="472" t="s">
        <v>627</v>
      </c>
      <c r="B449" s="472"/>
      <c r="C449" s="472"/>
      <c r="D449" s="472"/>
      <c r="E449" s="472"/>
      <c r="F449" s="472"/>
      <c r="G449" s="472"/>
      <c r="H449" s="472"/>
      <c r="I449" s="472"/>
      <c r="J449" s="157"/>
    </row>
    <row r="450" spans="1:10">
      <c r="A450" s="470" t="s">
        <v>240</v>
      </c>
      <c r="B450" s="470"/>
      <c r="C450" s="470"/>
      <c r="D450" s="470"/>
      <c r="E450" s="470"/>
      <c r="F450" s="470"/>
      <c r="G450" s="470"/>
      <c r="H450" s="470"/>
      <c r="I450" s="470"/>
      <c r="J450" s="315"/>
    </row>
    <row r="452" spans="1:10" s="73" customFormat="1">
      <c r="A452" s="469" t="s">
        <v>241</v>
      </c>
      <c r="B452" s="469"/>
      <c r="C452" s="469"/>
      <c r="D452" s="469"/>
      <c r="E452" s="469"/>
      <c r="F452" s="469"/>
      <c r="G452" s="469"/>
      <c r="H452" s="469"/>
      <c r="I452" s="469"/>
      <c r="J452" s="156"/>
    </row>
    <row r="454" spans="1:10">
      <c r="A454" s="308"/>
      <c r="B454" s="308" t="s">
        <v>13</v>
      </c>
      <c r="C454" s="308" t="s">
        <v>36</v>
      </c>
      <c r="D454" s="308" t="s">
        <v>40</v>
      </c>
      <c r="E454" s="308" t="s">
        <v>41</v>
      </c>
      <c r="F454" s="308" t="s">
        <v>42</v>
      </c>
      <c r="G454" s="308" t="s">
        <v>43</v>
      </c>
      <c r="H454" s="308"/>
      <c r="I454" s="308"/>
      <c r="J454" s="308"/>
    </row>
    <row r="455" spans="1:10">
      <c r="A455" s="308"/>
      <c r="B455" s="354" t="s">
        <v>19</v>
      </c>
      <c r="C455" s="308"/>
      <c r="D455" s="289">
        <v>310</v>
      </c>
      <c r="E455" s="289">
        <v>11</v>
      </c>
      <c r="F455" s="289">
        <v>321</v>
      </c>
      <c r="G455" s="308"/>
      <c r="H455" s="308"/>
      <c r="I455" s="308"/>
      <c r="J455" s="308"/>
    </row>
    <row r="456" spans="1:10">
      <c r="A456" s="308"/>
      <c r="B456" s="354" t="s">
        <v>17</v>
      </c>
      <c r="C456" s="308"/>
      <c r="D456" s="289">
        <v>536</v>
      </c>
      <c r="E456" s="289">
        <v>45</v>
      </c>
      <c r="F456" s="289">
        <v>581</v>
      </c>
      <c r="G456" s="308"/>
      <c r="H456" s="308"/>
      <c r="I456" s="308"/>
      <c r="J456" s="308"/>
    </row>
    <row r="457" spans="1:10">
      <c r="A457" s="308"/>
      <c r="B457" s="354" t="s">
        <v>15</v>
      </c>
      <c r="C457" s="308"/>
      <c r="D457" s="289">
        <v>595</v>
      </c>
      <c r="E457" s="289">
        <v>83</v>
      </c>
      <c r="F457" s="289">
        <v>678</v>
      </c>
      <c r="G457" s="308"/>
      <c r="H457" s="308"/>
      <c r="I457" s="308"/>
      <c r="J457" s="308"/>
    </row>
    <row r="458" spans="1:10">
      <c r="A458" s="308"/>
      <c r="B458" s="354" t="s">
        <v>14</v>
      </c>
      <c r="C458" s="308"/>
      <c r="D458" s="289">
        <v>606</v>
      </c>
      <c r="E458" s="289">
        <v>107</v>
      </c>
      <c r="F458" s="289">
        <v>713</v>
      </c>
      <c r="G458" s="308"/>
      <c r="H458" s="308"/>
      <c r="I458" s="308"/>
      <c r="J458" s="308"/>
    </row>
    <row r="459" spans="1:10">
      <c r="A459" s="308"/>
      <c r="B459" s="354" t="s">
        <v>20</v>
      </c>
      <c r="C459" s="308"/>
      <c r="D459" s="289">
        <v>665</v>
      </c>
      <c r="E459" s="289">
        <v>42</v>
      </c>
      <c r="F459" s="289">
        <v>707</v>
      </c>
      <c r="G459" s="308"/>
      <c r="H459" s="308"/>
      <c r="I459" s="308"/>
      <c r="J459" s="308"/>
    </row>
    <row r="460" spans="1:10">
      <c r="A460" s="308"/>
      <c r="B460" s="354" t="s">
        <v>28</v>
      </c>
      <c r="C460" s="308"/>
      <c r="D460" s="289">
        <v>781</v>
      </c>
      <c r="E460" s="289">
        <v>55</v>
      </c>
      <c r="F460" s="289">
        <v>836</v>
      </c>
      <c r="G460" s="308"/>
      <c r="H460" s="308"/>
      <c r="I460" s="308"/>
      <c r="J460" s="308"/>
    </row>
    <row r="461" spans="1:10">
      <c r="A461" s="308"/>
      <c r="B461" s="354" t="s">
        <v>26</v>
      </c>
      <c r="C461" s="308"/>
      <c r="D461" s="289">
        <v>1140</v>
      </c>
      <c r="E461" s="289">
        <v>70</v>
      </c>
      <c r="F461" s="289">
        <v>1210</v>
      </c>
      <c r="G461" s="308"/>
      <c r="H461" s="308"/>
      <c r="I461" s="308"/>
      <c r="J461" s="308"/>
    </row>
    <row r="462" spans="1:10">
      <c r="A462" s="308"/>
      <c r="B462" s="354" t="s">
        <v>27</v>
      </c>
      <c r="C462" s="308"/>
      <c r="D462" s="289">
        <v>1362</v>
      </c>
      <c r="E462" s="289">
        <v>312</v>
      </c>
      <c r="F462" s="289">
        <v>1674</v>
      </c>
      <c r="G462" s="308"/>
      <c r="H462" s="308"/>
      <c r="I462" s="308"/>
      <c r="J462" s="308"/>
    </row>
    <row r="463" spans="1:10">
      <c r="A463" s="308"/>
      <c r="B463" s="354" t="s">
        <v>24</v>
      </c>
      <c r="C463" s="308"/>
      <c r="D463" s="289">
        <v>1556</v>
      </c>
      <c r="E463" s="289">
        <v>157</v>
      </c>
      <c r="F463" s="289">
        <v>1713</v>
      </c>
      <c r="G463" s="308"/>
      <c r="H463" s="308"/>
      <c r="I463" s="308"/>
      <c r="J463" s="308"/>
    </row>
    <row r="464" spans="1:10">
      <c r="A464" s="308"/>
      <c r="B464" s="354" t="s">
        <v>21</v>
      </c>
      <c r="C464" s="308"/>
      <c r="D464" s="289">
        <v>1592</v>
      </c>
      <c r="E464" s="289">
        <v>204</v>
      </c>
      <c r="F464" s="289">
        <v>1796</v>
      </c>
      <c r="G464" s="308"/>
      <c r="H464" s="308"/>
      <c r="I464" s="308"/>
      <c r="J464" s="308"/>
    </row>
    <row r="465" spans="1:10">
      <c r="A465" s="308"/>
      <c r="B465" s="354" t="s">
        <v>16</v>
      </c>
      <c r="C465" s="308"/>
      <c r="D465" s="289">
        <v>1626</v>
      </c>
      <c r="E465" s="289">
        <v>261</v>
      </c>
      <c r="F465" s="289">
        <v>1887</v>
      </c>
      <c r="G465" s="249"/>
      <c r="H465" s="308"/>
      <c r="I465" s="308"/>
      <c r="J465" s="308"/>
    </row>
    <row r="466" spans="1:10">
      <c r="A466" s="308"/>
      <c r="B466" s="354" t="s">
        <v>31</v>
      </c>
      <c r="C466" s="308"/>
      <c r="D466" s="289">
        <v>1673</v>
      </c>
      <c r="E466" s="289">
        <v>157</v>
      </c>
      <c r="F466" s="289">
        <v>1830</v>
      </c>
      <c r="G466" s="308"/>
      <c r="H466" s="308"/>
      <c r="I466" s="308"/>
      <c r="J466" s="308"/>
    </row>
    <row r="467" spans="1:10">
      <c r="A467" s="308"/>
      <c r="B467" s="354" t="s">
        <v>22</v>
      </c>
      <c r="C467" s="308"/>
      <c r="D467" s="289">
        <v>1694</v>
      </c>
      <c r="E467" s="289">
        <v>239</v>
      </c>
      <c r="F467" s="289">
        <v>1933</v>
      </c>
      <c r="G467" s="308"/>
      <c r="H467" s="308"/>
      <c r="I467" s="308"/>
      <c r="J467" s="308"/>
    </row>
    <row r="468" spans="1:10">
      <c r="A468" s="308"/>
      <c r="B468" s="358" t="s">
        <v>25</v>
      </c>
      <c r="C468" s="359">
        <v>1971</v>
      </c>
      <c r="D468" s="359">
        <v>1739</v>
      </c>
      <c r="E468" s="359">
        <v>232</v>
      </c>
      <c r="F468" s="359">
        <v>1971</v>
      </c>
      <c r="G468" s="359">
        <v>1971</v>
      </c>
      <c r="H468" s="308"/>
      <c r="I468" s="308"/>
      <c r="J468" s="308"/>
    </row>
    <row r="469" spans="1:10">
      <c r="A469" s="308"/>
      <c r="B469" s="354" t="s">
        <v>30</v>
      </c>
      <c r="C469" s="308"/>
      <c r="D469" s="289">
        <v>1982</v>
      </c>
      <c r="E469" s="289">
        <v>243</v>
      </c>
      <c r="F469" s="289">
        <v>2225</v>
      </c>
      <c r="G469" s="308"/>
      <c r="H469" s="308"/>
      <c r="I469" s="308"/>
      <c r="J469" s="308"/>
    </row>
    <row r="470" spans="1:10">
      <c r="A470" s="308"/>
      <c r="B470" s="354" t="s">
        <v>8</v>
      </c>
      <c r="C470" s="308"/>
      <c r="D470" s="289">
        <v>2317</v>
      </c>
      <c r="E470" s="289">
        <v>196</v>
      </c>
      <c r="F470" s="289">
        <v>2513</v>
      </c>
      <c r="G470" s="308"/>
      <c r="H470" s="308"/>
      <c r="I470" s="308"/>
      <c r="J470" s="308"/>
    </row>
    <row r="471" spans="1:10">
      <c r="A471" s="308"/>
      <c r="B471" s="354" t="s">
        <v>18</v>
      </c>
      <c r="C471" s="308"/>
      <c r="D471" s="289">
        <v>2446</v>
      </c>
      <c r="E471" s="289">
        <v>297</v>
      </c>
      <c r="F471" s="289">
        <v>2743</v>
      </c>
      <c r="G471" s="308"/>
      <c r="H471" s="308"/>
      <c r="I471" s="308"/>
      <c r="J471" s="308"/>
    </row>
    <row r="472" spans="1:10">
      <c r="A472" s="308"/>
      <c r="B472" s="354" t="s">
        <v>33</v>
      </c>
      <c r="C472" s="308"/>
      <c r="D472" s="289">
        <v>2869</v>
      </c>
      <c r="E472" s="289">
        <v>251</v>
      </c>
      <c r="F472" s="289">
        <v>3120</v>
      </c>
      <c r="G472" s="308"/>
      <c r="H472" s="308"/>
      <c r="I472" s="308"/>
      <c r="J472" s="308"/>
    </row>
    <row r="473" spans="1:10">
      <c r="A473" s="308"/>
      <c r="B473" s="354" t="s">
        <v>32</v>
      </c>
      <c r="C473" s="308"/>
      <c r="D473" s="289">
        <v>2937</v>
      </c>
      <c r="E473" s="289">
        <v>186</v>
      </c>
      <c r="F473" s="289">
        <v>3123</v>
      </c>
      <c r="G473" s="308"/>
      <c r="H473" s="308"/>
      <c r="I473" s="308"/>
      <c r="J473" s="308"/>
    </row>
    <row r="474" spans="1:10">
      <c r="A474" s="308"/>
      <c r="B474" s="354" t="s">
        <v>29</v>
      </c>
      <c r="C474" s="308"/>
      <c r="D474" s="289">
        <v>4144</v>
      </c>
      <c r="E474" s="289">
        <v>752</v>
      </c>
      <c r="F474" s="289">
        <v>4896</v>
      </c>
      <c r="G474" s="308"/>
      <c r="H474" s="308"/>
      <c r="I474" s="308"/>
      <c r="J474" s="308"/>
    </row>
    <row r="475" spans="1:10">
      <c r="A475" s="308"/>
      <c r="B475" s="354" t="s">
        <v>23</v>
      </c>
      <c r="C475" s="308"/>
      <c r="D475" s="289">
        <v>4600</v>
      </c>
      <c r="E475" s="289">
        <v>542</v>
      </c>
      <c r="F475" s="289">
        <v>5142</v>
      </c>
      <c r="G475" s="308"/>
      <c r="H475" s="308"/>
      <c r="I475" s="308"/>
      <c r="J475" s="308"/>
    </row>
    <row r="476" spans="1:10">
      <c r="B476" s="308"/>
      <c r="C476" s="308"/>
      <c r="D476" s="308"/>
      <c r="E476" s="308"/>
      <c r="F476" s="308"/>
      <c r="G476" s="308"/>
    </row>
    <row r="477" spans="1:10">
      <c r="A477" s="308"/>
      <c r="B477" s="354" t="s">
        <v>6</v>
      </c>
      <c r="C477" s="308"/>
      <c r="D477" s="289">
        <v>3004</v>
      </c>
      <c r="E477" s="289">
        <v>16</v>
      </c>
      <c r="F477" s="289">
        <v>3020</v>
      </c>
      <c r="G477" s="308"/>
      <c r="H477" s="308"/>
      <c r="I477" s="308"/>
      <c r="J477" s="308"/>
    </row>
    <row r="478" spans="1:10">
      <c r="A478" s="308"/>
      <c r="B478" s="356" t="s">
        <v>242</v>
      </c>
      <c r="C478" s="309"/>
      <c r="D478" s="357">
        <v>40174</v>
      </c>
      <c r="E478" s="357">
        <v>4458</v>
      </c>
      <c r="F478" s="357">
        <v>44632</v>
      </c>
      <c r="G478" s="308" t="s">
        <v>243</v>
      </c>
      <c r="H478" s="308"/>
      <c r="I478" s="308"/>
      <c r="J478" s="308"/>
    </row>
    <row r="479" spans="1:10">
      <c r="A479" s="308"/>
      <c r="B479" s="308" t="s">
        <v>244</v>
      </c>
      <c r="C479" s="308"/>
      <c r="D479" s="355">
        <v>1770</v>
      </c>
      <c r="E479" s="355">
        <v>211.52380952380952</v>
      </c>
      <c r="F479" s="355">
        <v>1981.5238095238096</v>
      </c>
      <c r="G479" s="308" t="s">
        <v>245</v>
      </c>
      <c r="H479" s="308"/>
      <c r="I479" s="308"/>
      <c r="J479" s="308"/>
    </row>
    <row r="481" spans="1:10">
      <c r="A481" s="308" t="s">
        <v>466</v>
      </c>
      <c r="B481" s="308"/>
      <c r="C481" s="308"/>
      <c r="D481" s="308"/>
      <c r="E481" s="308"/>
      <c r="F481" s="308"/>
      <c r="G481" s="308"/>
      <c r="H481" s="308"/>
      <c r="I481" s="308"/>
      <c r="J481" s="308"/>
    </row>
    <row r="482" spans="1:10">
      <c r="A482" s="308" t="s">
        <v>467</v>
      </c>
      <c r="B482" s="308"/>
      <c r="C482" s="308"/>
      <c r="D482" s="308"/>
      <c r="E482" s="308"/>
      <c r="F482" s="308"/>
      <c r="G482" s="308"/>
      <c r="H482" s="308"/>
      <c r="I482" s="308"/>
      <c r="J482" s="308"/>
    </row>
    <row r="484" spans="1:10" s="73" customFormat="1">
      <c r="A484" s="469" t="s">
        <v>246</v>
      </c>
      <c r="B484" s="469"/>
      <c r="C484" s="469"/>
      <c r="D484" s="469"/>
      <c r="E484" s="469"/>
      <c r="F484" s="469"/>
      <c r="G484" s="469"/>
      <c r="H484" s="469"/>
      <c r="I484" s="469"/>
      <c r="J484" s="156"/>
    </row>
    <row r="486" spans="1:10" s="271" customFormat="1">
      <c r="B486" s="280"/>
      <c r="C486" s="280"/>
      <c r="D486" s="312" t="s">
        <v>247</v>
      </c>
      <c r="E486" s="313" t="s">
        <v>44</v>
      </c>
      <c r="F486" s="281"/>
      <c r="G486" s="281"/>
    </row>
    <row r="487" spans="1:10">
      <c r="A487" s="308"/>
      <c r="B487" s="308" t="s">
        <v>25</v>
      </c>
      <c r="C487" s="308">
        <v>2012</v>
      </c>
      <c r="D487" s="383">
        <v>169</v>
      </c>
      <c r="E487" s="383">
        <v>239</v>
      </c>
      <c r="F487" s="308"/>
      <c r="G487" s="308"/>
      <c r="H487" s="308"/>
      <c r="I487" s="308"/>
      <c r="J487" s="308"/>
    </row>
    <row r="488" spans="1:10">
      <c r="A488" s="308"/>
      <c r="B488" s="308" t="s">
        <v>25</v>
      </c>
      <c r="C488" s="308">
        <v>2013</v>
      </c>
      <c r="D488" s="383">
        <v>186</v>
      </c>
      <c r="E488" s="383">
        <v>244</v>
      </c>
      <c r="F488" s="308"/>
      <c r="G488" s="308"/>
      <c r="H488" s="308"/>
      <c r="I488" s="308"/>
      <c r="J488" s="308"/>
    </row>
    <row r="489" spans="1:10">
      <c r="A489" s="308"/>
      <c r="B489" s="308" t="s">
        <v>25</v>
      </c>
      <c r="C489" s="308">
        <v>2014</v>
      </c>
      <c r="D489" s="383">
        <v>178</v>
      </c>
      <c r="E489" s="383">
        <v>249</v>
      </c>
      <c r="F489" s="308"/>
      <c r="G489" s="308"/>
      <c r="H489" s="308"/>
      <c r="I489" s="308"/>
      <c r="J489" s="308"/>
    </row>
    <row r="490" spans="1:10">
      <c r="A490" s="308"/>
      <c r="B490" s="308" t="s">
        <v>25</v>
      </c>
      <c r="C490" s="308">
        <v>2015</v>
      </c>
      <c r="D490" s="383">
        <v>171</v>
      </c>
      <c r="E490" s="383">
        <v>254</v>
      </c>
    </row>
    <row r="491" spans="1:10">
      <c r="A491" s="308"/>
      <c r="B491" s="308" t="s">
        <v>25</v>
      </c>
      <c r="C491" s="308">
        <v>2016</v>
      </c>
      <c r="D491" s="383">
        <v>150</v>
      </c>
      <c r="E491" s="383">
        <v>275</v>
      </c>
    </row>
    <row r="492" spans="1:10">
      <c r="A492" s="308"/>
      <c r="B492" s="308" t="s">
        <v>25</v>
      </c>
      <c r="C492" s="308">
        <v>2017</v>
      </c>
      <c r="D492" s="383">
        <v>106</v>
      </c>
      <c r="E492" s="383">
        <v>253</v>
      </c>
    </row>
    <row r="493" spans="1:10">
      <c r="A493" s="308"/>
      <c r="B493" s="308" t="s">
        <v>25</v>
      </c>
      <c r="C493" s="308">
        <v>2018</v>
      </c>
      <c r="D493" s="383">
        <v>85</v>
      </c>
      <c r="E493" s="383">
        <v>230</v>
      </c>
    </row>
    <row r="494" spans="1:10">
      <c r="A494" s="308"/>
      <c r="B494" s="308" t="s">
        <v>25</v>
      </c>
      <c r="C494" s="308">
        <v>2019</v>
      </c>
      <c r="D494" s="383">
        <v>72</v>
      </c>
      <c r="E494" s="383">
        <v>160</v>
      </c>
    </row>
    <row r="495" spans="1:10">
      <c r="A495" s="308"/>
      <c r="B495" s="384" t="s">
        <v>248</v>
      </c>
      <c r="C495" s="384">
        <v>0</v>
      </c>
      <c r="D495" s="359">
        <v>1117</v>
      </c>
      <c r="E495" s="359">
        <v>1904</v>
      </c>
    </row>
    <row r="497" spans="1:5">
      <c r="A497" s="308" t="s">
        <v>466</v>
      </c>
      <c r="B497" s="308"/>
      <c r="C497" s="308"/>
      <c r="D497" s="308"/>
      <c r="E497" s="308"/>
    </row>
    <row r="498" spans="1:5">
      <c r="A498" s="308" t="s">
        <v>249</v>
      </c>
      <c r="B498" s="308"/>
      <c r="C498" s="308"/>
      <c r="D498" s="308"/>
      <c r="E498" s="308"/>
    </row>
  </sheetData>
  <sortState ref="B290:E312">
    <sortCondition ref="C290"/>
  </sortState>
  <mergeCells count="39">
    <mergeCell ref="A484:I484"/>
    <mergeCell ref="A452:I452"/>
    <mergeCell ref="A363:I363"/>
    <mergeCell ref="A390:I390"/>
    <mergeCell ref="A392:B392"/>
    <mergeCell ref="A393:B393"/>
    <mergeCell ref="A391:I391"/>
    <mergeCell ref="A425:I425"/>
    <mergeCell ref="A449:I449"/>
    <mergeCell ref="A450:I450"/>
    <mergeCell ref="A421:I421"/>
    <mergeCell ref="A422:I422"/>
    <mergeCell ref="A395:I395"/>
    <mergeCell ref="A1:I1"/>
    <mergeCell ref="A28:I28"/>
    <mergeCell ref="A31:I31"/>
    <mergeCell ref="A151:I151"/>
    <mergeCell ref="A124:I124"/>
    <mergeCell ref="A41:I41"/>
    <mergeCell ref="A42:I42"/>
    <mergeCell ref="A44:I44"/>
    <mergeCell ref="A121:I121"/>
    <mergeCell ref="A122:I122"/>
    <mergeCell ref="A29:I29"/>
    <mergeCell ref="A283:I283"/>
    <mergeCell ref="A360:I360"/>
    <mergeCell ref="A361:I361"/>
    <mergeCell ref="A152:I152"/>
    <mergeCell ref="A165:I165"/>
    <mergeCell ref="A239:I239"/>
    <mergeCell ref="A240:I240"/>
    <mergeCell ref="A163:I163"/>
    <mergeCell ref="A153:I153"/>
    <mergeCell ref="A162:I162"/>
    <mergeCell ref="A242:I242"/>
    <mergeCell ref="A269:I269"/>
    <mergeCell ref="A271:I271"/>
    <mergeCell ref="A280:I280"/>
    <mergeCell ref="A281:I28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zoomScale="70" zoomScaleNormal="70" workbookViewId="0">
      <selection activeCell="H49" sqref="H49"/>
    </sheetView>
  </sheetViews>
  <sheetFormatPr defaultRowHeight="14.5"/>
  <cols>
    <col min="2" max="2" width="26.453125" bestFit="1" customWidth="1"/>
  </cols>
  <sheetData>
    <row r="1" spans="1:18" s="212" customFormat="1" ht="14.25" customHeight="1">
      <c r="A1" s="474" t="s">
        <v>469</v>
      </c>
      <c r="B1" s="474"/>
      <c r="C1" s="474"/>
      <c r="D1" s="474"/>
      <c r="E1" s="474"/>
      <c r="F1" s="474"/>
      <c r="G1" s="474"/>
      <c r="H1" s="474"/>
      <c r="I1" s="474"/>
      <c r="J1" s="474"/>
      <c r="K1" s="474"/>
      <c r="L1" s="474"/>
      <c r="M1" s="474"/>
      <c r="N1" s="474"/>
      <c r="O1" s="474"/>
      <c r="P1" s="474"/>
      <c r="Q1" s="474"/>
      <c r="R1" s="474"/>
    </row>
    <row r="2" spans="1:18" s="248" customFormat="1">
      <c r="A2" s="308"/>
      <c r="B2" s="308"/>
      <c r="C2" s="308"/>
      <c r="D2" s="308"/>
      <c r="E2" s="308"/>
      <c r="F2" s="308"/>
      <c r="G2" s="308"/>
      <c r="H2" s="308"/>
      <c r="I2" s="308"/>
      <c r="J2" s="308"/>
      <c r="K2" s="308"/>
      <c r="L2" s="308"/>
      <c r="M2" s="308"/>
      <c r="N2" s="308"/>
      <c r="O2" s="308"/>
      <c r="P2" s="308"/>
      <c r="Q2" s="308"/>
      <c r="R2" s="308"/>
    </row>
    <row r="3" spans="1:18" s="248" customFormat="1" ht="24">
      <c r="A3" s="308"/>
      <c r="B3" s="382"/>
      <c r="C3" s="71" t="s">
        <v>45</v>
      </c>
      <c r="D3" s="71" t="s">
        <v>186</v>
      </c>
      <c r="E3" s="382" t="s">
        <v>13</v>
      </c>
      <c r="F3" s="382" t="s">
        <v>566</v>
      </c>
      <c r="G3" s="382" t="s">
        <v>567</v>
      </c>
      <c r="H3" s="308"/>
      <c r="I3" s="308"/>
      <c r="J3" s="308"/>
      <c r="K3" s="308"/>
      <c r="L3" s="308"/>
      <c r="M3" s="308"/>
      <c r="N3" s="308"/>
      <c r="O3" s="308"/>
      <c r="P3" s="308"/>
      <c r="Q3" s="308"/>
      <c r="R3" s="308"/>
    </row>
    <row r="4" spans="1:18" s="248" customFormat="1">
      <c r="A4" s="308"/>
      <c r="B4" s="309" t="s">
        <v>19</v>
      </c>
      <c r="C4" s="172">
        <v>1.2999999999999999E-2</v>
      </c>
      <c r="D4" s="309">
        <v>1.7</v>
      </c>
      <c r="E4" s="382"/>
      <c r="F4" s="204">
        <v>0.13800000000000001</v>
      </c>
      <c r="G4" s="204">
        <v>9.6000000000000002E-2</v>
      </c>
      <c r="H4" s="308"/>
      <c r="I4" s="308"/>
      <c r="J4" s="308"/>
      <c r="K4" s="308"/>
      <c r="L4" s="308"/>
      <c r="M4" s="308"/>
      <c r="N4" s="308"/>
      <c r="O4" s="308"/>
      <c r="P4" s="308"/>
      <c r="Q4" s="308"/>
      <c r="R4" s="308"/>
    </row>
    <row r="5" spans="1:18" s="248" customFormat="1">
      <c r="A5" s="308"/>
      <c r="B5" s="309" t="s">
        <v>28</v>
      </c>
      <c r="C5" s="172">
        <v>4.2000000000000003E-2</v>
      </c>
      <c r="D5" s="309">
        <v>2.2000000000000002</v>
      </c>
      <c r="E5" s="382"/>
      <c r="F5" s="204">
        <v>0.13800000000000001</v>
      </c>
      <c r="G5" s="204">
        <v>9.6000000000000002E-2</v>
      </c>
      <c r="H5" s="308"/>
      <c r="I5" s="308"/>
      <c r="J5" s="308"/>
      <c r="K5" s="308"/>
      <c r="L5" s="308"/>
      <c r="M5" s="308"/>
      <c r="N5" s="308"/>
      <c r="O5" s="308"/>
      <c r="P5" s="308"/>
      <c r="Q5" s="308"/>
      <c r="R5" s="308"/>
    </row>
    <row r="6" spans="1:18" s="248" customFormat="1">
      <c r="A6" s="308"/>
      <c r="B6" s="382" t="s">
        <v>31</v>
      </c>
      <c r="C6" s="161">
        <v>4.9000000000000002E-2</v>
      </c>
      <c r="D6" s="382">
        <v>1.2</v>
      </c>
      <c r="E6" s="382"/>
      <c r="F6" s="204">
        <v>0.13800000000000001</v>
      </c>
      <c r="G6" s="204">
        <v>9.6000000000000002E-2</v>
      </c>
      <c r="H6" s="308"/>
      <c r="I6" s="308"/>
      <c r="J6" s="308"/>
      <c r="K6" s="308"/>
      <c r="L6" s="308"/>
      <c r="M6" s="308"/>
      <c r="N6" s="308"/>
      <c r="O6" s="308"/>
      <c r="P6" s="308"/>
      <c r="Q6" s="308"/>
      <c r="R6" s="308"/>
    </row>
    <row r="7" spans="1:18" s="248" customFormat="1">
      <c r="A7" s="308"/>
      <c r="B7" s="309" t="s">
        <v>24</v>
      </c>
      <c r="C7" s="172">
        <v>0.05</v>
      </c>
      <c r="D7" s="309">
        <v>1.3</v>
      </c>
      <c r="E7" s="382"/>
      <c r="F7" s="204">
        <v>0.13800000000000001</v>
      </c>
      <c r="G7" s="204">
        <v>9.6000000000000002E-2</v>
      </c>
      <c r="H7" s="308"/>
      <c r="I7" s="308"/>
      <c r="J7" s="308"/>
      <c r="K7" s="308"/>
      <c r="L7" s="308"/>
      <c r="M7" s="308"/>
      <c r="N7" s="308"/>
      <c r="O7" s="308"/>
      <c r="P7" s="308"/>
      <c r="Q7" s="308"/>
      <c r="R7" s="308"/>
    </row>
    <row r="8" spans="1:18" s="248" customFormat="1">
      <c r="A8" s="308"/>
      <c r="B8" s="382" t="s">
        <v>26</v>
      </c>
      <c r="C8" s="161">
        <v>5.2999999999999999E-2</v>
      </c>
      <c r="D8" s="382">
        <v>1.7</v>
      </c>
      <c r="E8" s="382"/>
      <c r="F8" s="204">
        <v>0.13800000000000001</v>
      </c>
      <c r="G8" s="204">
        <v>9.6000000000000002E-2</v>
      </c>
      <c r="H8" s="308"/>
      <c r="I8" s="308"/>
      <c r="J8" s="308"/>
      <c r="K8" s="308"/>
      <c r="L8" s="308"/>
      <c r="M8" s="308"/>
      <c r="N8" s="308"/>
      <c r="O8" s="308"/>
      <c r="P8" s="308"/>
      <c r="Q8" s="308"/>
      <c r="R8" s="308"/>
    </row>
    <row r="9" spans="1:18" s="248" customFormat="1">
      <c r="A9" s="308"/>
      <c r="B9" s="309" t="s">
        <v>21</v>
      </c>
      <c r="C9" s="172">
        <v>0.06</v>
      </c>
      <c r="D9" s="309">
        <v>2.2000000000000002</v>
      </c>
      <c r="E9" s="382"/>
      <c r="F9" s="204">
        <v>0.13800000000000001</v>
      </c>
      <c r="G9" s="204">
        <v>9.6000000000000002E-2</v>
      </c>
      <c r="H9" s="308"/>
      <c r="I9" s="308"/>
      <c r="J9" s="308"/>
      <c r="K9" s="308"/>
      <c r="L9" s="308"/>
      <c r="M9" s="308"/>
      <c r="N9" s="308"/>
      <c r="O9" s="308"/>
      <c r="P9" s="308"/>
      <c r="Q9" s="308"/>
      <c r="R9" s="308"/>
    </row>
    <row r="10" spans="1:18" s="248" customFormat="1">
      <c r="A10" s="308"/>
      <c r="B10" s="309" t="s">
        <v>46</v>
      </c>
      <c r="C10" s="172">
        <v>6.2E-2</v>
      </c>
      <c r="D10" s="309">
        <v>3.3</v>
      </c>
      <c r="E10" s="382"/>
      <c r="F10" s="204">
        <v>0.13800000000000001</v>
      </c>
      <c r="G10" s="204">
        <v>9.6000000000000002E-2</v>
      </c>
      <c r="H10" s="308"/>
      <c r="I10" s="308"/>
      <c r="J10" s="308"/>
      <c r="K10" s="308"/>
      <c r="L10" s="308"/>
      <c r="M10" s="308"/>
      <c r="N10" s="308"/>
      <c r="O10" s="308"/>
      <c r="P10" s="308"/>
      <c r="Q10" s="308"/>
      <c r="R10" s="308"/>
    </row>
    <row r="11" spans="1:18" s="248" customFormat="1">
      <c r="A11" s="308"/>
      <c r="B11" s="309" t="s">
        <v>16</v>
      </c>
      <c r="C11" s="172">
        <v>6.3E-2</v>
      </c>
      <c r="D11" s="309">
        <v>2.4</v>
      </c>
      <c r="E11" s="382"/>
      <c r="F11" s="204">
        <v>0.13800000000000001</v>
      </c>
      <c r="G11" s="204">
        <v>9.6000000000000002E-2</v>
      </c>
      <c r="H11" s="308"/>
      <c r="I11" s="308"/>
      <c r="J11" s="308"/>
      <c r="K11" s="308"/>
      <c r="L11" s="308"/>
      <c r="M11" s="308"/>
      <c r="N11" s="308"/>
      <c r="O11" s="308"/>
      <c r="P11" s="308"/>
      <c r="Q11" s="308"/>
      <c r="R11" s="308"/>
    </row>
    <row r="12" spans="1:18" s="248" customFormat="1">
      <c r="A12" s="308"/>
      <c r="B12" s="382" t="s">
        <v>20</v>
      </c>
      <c r="C12" s="161">
        <v>7.0999999999999994E-2</v>
      </c>
      <c r="D12" s="309">
        <v>4.3</v>
      </c>
      <c r="E12" s="382"/>
      <c r="F12" s="204">
        <v>0.13800000000000001</v>
      </c>
      <c r="G12" s="204">
        <v>9.6000000000000002E-2</v>
      </c>
      <c r="H12" s="308"/>
      <c r="I12" s="308"/>
      <c r="J12" s="308"/>
      <c r="K12" s="308"/>
      <c r="L12" s="308"/>
      <c r="M12" s="308"/>
      <c r="N12" s="308"/>
      <c r="O12" s="308"/>
      <c r="P12" s="308"/>
      <c r="Q12" s="308"/>
      <c r="R12" s="308"/>
    </row>
    <row r="13" spans="1:18" s="248" customFormat="1">
      <c r="A13" s="308"/>
      <c r="B13" s="382" t="s">
        <v>32</v>
      </c>
      <c r="C13" s="161">
        <v>8.6999999999999994E-2</v>
      </c>
      <c r="D13" s="382">
        <v>1.8</v>
      </c>
      <c r="E13" s="382"/>
      <c r="F13" s="204">
        <v>0.13800000000000001</v>
      </c>
      <c r="G13" s="204">
        <v>9.6000000000000002E-2</v>
      </c>
      <c r="H13" s="308"/>
      <c r="I13" s="308"/>
      <c r="J13" s="308"/>
      <c r="K13" s="308"/>
      <c r="L13" s="308"/>
      <c r="M13" s="308"/>
      <c r="N13" s="308"/>
      <c r="O13" s="308"/>
      <c r="P13" s="308"/>
      <c r="Q13" s="308"/>
      <c r="R13" s="308"/>
    </row>
    <row r="14" spans="1:18" s="248" customFormat="1">
      <c r="A14" s="308"/>
      <c r="B14" s="309" t="s">
        <v>30</v>
      </c>
      <c r="C14" s="172">
        <v>9.2999999999999999E-2</v>
      </c>
      <c r="D14" s="309">
        <v>2.2000000000000002</v>
      </c>
      <c r="E14" s="382"/>
      <c r="F14" s="204">
        <v>0.13800000000000001</v>
      </c>
      <c r="G14" s="204">
        <v>9.6000000000000002E-2</v>
      </c>
      <c r="H14" s="308"/>
      <c r="I14" s="308"/>
      <c r="J14" s="308"/>
      <c r="K14" s="308"/>
      <c r="L14" s="308"/>
      <c r="M14" s="308"/>
      <c r="N14" s="308"/>
      <c r="O14" s="308"/>
      <c r="P14" s="308"/>
      <c r="Q14" s="308"/>
      <c r="R14" s="308"/>
    </row>
    <row r="15" spans="1:18" s="248" customFormat="1">
      <c r="A15" s="308"/>
      <c r="B15" s="382" t="s">
        <v>18</v>
      </c>
      <c r="C15" s="161">
        <v>9.9000000000000005E-2</v>
      </c>
      <c r="D15" s="382">
        <v>2.5</v>
      </c>
      <c r="E15" s="382"/>
      <c r="F15" s="204">
        <v>0.13800000000000001</v>
      </c>
      <c r="G15" s="204">
        <v>9.6000000000000002E-2</v>
      </c>
      <c r="H15" s="308"/>
      <c r="I15" s="308"/>
      <c r="J15" s="308"/>
      <c r="K15" s="308"/>
      <c r="L15" s="308"/>
      <c r="M15" s="308"/>
      <c r="N15" s="308"/>
      <c r="O15" s="308"/>
      <c r="P15" s="308"/>
      <c r="Q15" s="308"/>
      <c r="R15" s="308"/>
    </row>
    <row r="16" spans="1:18" s="248" customFormat="1">
      <c r="A16" s="308"/>
      <c r="B16" s="382" t="s">
        <v>27</v>
      </c>
      <c r="C16" s="161">
        <v>0.111</v>
      </c>
      <c r="D16" s="382">
        <v>2.5</v>
      </c>
      <c r="E16" s="382"/>
      <c r="F16" s="204">
        <v>0.13800000000000001</v>
      </c>
      <c r="G16" s="204">
        <v>9.6000000000000002E-2</v>
      </c>
      <c r="H16" s="308"/>
      <c r="I16" s="308"/>
      <c r="J16" s="308"/>
      <c r="K16" s="308"/>
      <c r="L16" s="308"/>
      <c r="M16" s="308"/>
      <c r="N16" s="308"/>
      <c r="O16" s="308"/>
      <c r="P16" s="308"/>
      <c r="Q16" s="308"/>
      <c r="R16" s="308"/>
    </row>
    <row r="17" spans="1:18" s="248" customFormat="1">
      <c r="A17" s="308"/>
      <c r="B17" s="382" t="s">
        <v>47</v>
      </c>
      <c r="C17" s="161">
        <v>0.11600000000000001</v>
      </c>
      <c r="D17" s="382">
        <v>7.2</v>
      </c>
      <c r="E17" s="382"/>
      <c r="F17" s="204">
        <v>0.13800000000000001</v>
      </c>
      <c r="G17" s="204">
        <v>9.6000000000000002E-2</v>
      </c>
      <c r="H17" s="308"/>
      <c r="I17" s="308"/>
      <c r="J17" s="308"/>
      <c r="K17" s="308"/>
      <c r="L17" s="308"/>
      <c r="M17" s="308"/>
      <c r="N17" s="308"/>
      <c r="O17" s="308"/>
      <c r="P17" s="308"/>
      <c r="Q17" s="308"/>
      <c r="R17" s="308"/>
    </row>
    <row r="18" spans="1:18" s="248" customFormat="1">
      <c r="A18" s="308"/>
      <c r="B18" s="382" t="s">
        <v>23</v>
      </c>
      <c r="C18" s="161">
        <v>0.11899999999999999</v>
      </c>
      <c r="D18" s="382">
        <v>2.6</v>
      </c>
      <c r="E18" s="382"/>
      <c r="F18" s="204">
        <v>0.13800000000000001</v>
      </c>
      <c r="G18" s="204">
        <v>9.6000000000000002E-2</v>
      </c>
      <c r="H18" s="308"/>
      <c r="I18" s="308"/>
      <c r="J18" s="308"/>
      <c r="K18" s="18"/>
      <c r="L18" s="18"/>
      <c r="M18" s="18"/>
      <c r="N18" s="18"/>
      <c r="O18" s="18"/>
      <c r="P18" s="18"/>
      <c r="Q18" s="308"/>
      <c r="R18" s="308"/>
    </row>
    <row r="19" spans="1:18" s="248" customFormat="1">
      <c r="A19" s="308"/>
      <c r="B19" s="384" t="s">
        <v>25</v>
      </c>
      <c r="D19" s="384">
        <v>3.8</v>
      </c>
      <c r="E19" s="170">
        <v>0.13400000000000001</v>
      </c>
      <c r="F19" s="350">
        <v>0.13800000000000001</v>
      </c>
      <c r="G19" s="350">
        <v>9.6000000000000002E-2</v>
      </c>
      <c r="H19" s="308"/>
      <c r="I19" s="308"/>
      <c r="J19" s="308"/>
      <c r="K19" s="308"/>
      <c r="L19" s="308"/>
      <c r="M19" s="308"/>
      <c r="N19" s="308"/>
      <c r="O19" s="308"/>
      <c r="P19" s="308"/>
      <c r="Q19" s="308"/>
      <c r="R19" s="308"/>
    </row>
    <row r="20" spans="1:18" s="248" customFormat="1">
      <c r="A20" s="308"/>
      <c r="B20" s="382" t="s">
        <v>22</v>
      </c>
      <c r="C20" s="161">
        <v>0.13400000000000001</v>
      </c>
      <c r="D20" s="382">
        <v>4.0999999999999996</v>
      </c>
      <c r="E20" s="382"/>
      <c r="F20" s="204">
        <v>0.13800000000000001</v>
      </c>
      <c r="G20" s="204">
        <v>9.6000000000000002E-2</v>
      </c>
      <c r="H20" s="308"/>
      <c r="I20" s="308"/>
      <c r="J20" s="308"/>
      <c r="K20" s="308"/>
      <c r="L20" s="308"/>
      <c r="M20" s="308"/>
      <c r="N20" s="308"/>
      <c r="O20" s="308"/>
      <c r="P20" s="308"/>
      <c r="Q20" s="308"/>
      <c r="R20" s="308"/>
    </row>
    <row r="21" spans="1:18" s="248" customFormat="1">
      <c r="A21" s="308"/>
      <c r="B21" s="309" t="s">
        <v>33</v>
      </c>
      <c r="C21" s="172">
        <v>0.151</v>
      </c>
      <c r="D21" s="309">
        <v>2.2999999999999998</v>
      </c>
      <c r="E21" s="382"/>
      <c r="F21" s="204">
        <v>0.13800000000000001</v>
      </c>
      <c r="G21" s="204">
        <v>9.6000000000000002E-2</v>
      </c>
      <c r="H21" s="308"/>
      <c r="I21" s="308"/>
      <c r="J21" s="308"/>
      <c r="K21" s="308"/>
      <c r="L21" s="308"/>
      <c r="M21" s="308"/>
      <c r="N21" s="308"/>
      <c r="O21" s="308"/>
      <c r="P21" s="308"/>
      <c r="Q21" s="308"/>
      <c r="R21" s="308"/>
    </row>
    <row r="22" spans="1:18" s="248" customFormat="1">
      <c r="A22" s="308"/>
      <c r="B22" s="309" t="s">
        <v>29</v>
      </c>
      <c r="C22" s="172">
        <v>0.161</v>
      </c>
      <c r="D22" s="309">
        <v>2.2999999999999998</v>
      </c>
      <c r="E22" s="382"/>
      <c r="F22" s="204">
        <v>0.13800000000000001</v>
      </c>
      <c r="G22" s="204">
        <v>9.6000000000000002E-2</v>
      </c>
      <c r="H22" s="308"/>
      <c r="I22" s="308"/>
      <c r="J22" s="308"/>
      <c r="K22" s="18"/>
      <c r="L22" s="18"/>
      <c r="M22" s="18"/>
      <c r="N22" s="18"/>
      <c r="O22" s="18"/>
      <c r="P22" s="18"/>
      <c r="Q22" s="308"/>
      <c r="R22" s="308"/>
    </row>
    <row r="23" spans="1:18" s="248" customFormat="1">
      <c r="A23" s="308"/>
      <c r="B23" s="309" t="s">
        <v>8</v>
      </c>
      <c r="C23" s="172">
        <v>0.16200000000000001</v>
      </c>
      <c r="D23" s="309">
        <v>2</v>
      </c>
      <c r="E23" s="382"/>
      <c r="F23" s="204">
        <v>0.13800000000000001</v>
      </c>
      <c r="G23" s="204">
        <v>9.6000000000000002E-2</v>
      </c>
      <c r="H23" s="308"/>
      <c r="I23" s="308"/>
      <c r="J23" s="308"/>
      <c r="K23" s="308"/>
      <c r="L23" s="308"/>
      <c r="M23" s="308"/>
      <c r="N23" s="308"/>
      <c r="O23" s="308"/>
      <c r="P23" s="308"/>
      <c r="Q23" s="308"/>
      <c r="R23" s="308"/>
    </row>
    <row r="24" spans="1:18" s="248" customFormat="1">
      <c r="A24" s="308"/>
      <c r="B24" s="309" t="s">
        <v>15</v>
      </c>
      <c r="C24" s="172">
        <v>0.16900000000000001</v>
      </c>
      <c r="D24" s="309">
        <v>8.6999999999999993</v>
      </c>
      <c r="E24" s="382"/>
      <c r="F24" s="204">
        <v>0.13800000000000001</v>
      </c>
      <c r="G24" s="204">
        <v>9.6000000000000002E-2</v>
      </c>
      <c r="H24" s="308"/>
      <c r="I24" s="308"/>
      <c r="J24" s="308"/>
      <c r="K24" s="18"/>
      <c r="L24" s="18"/>
      <c r="M24" s="18"/>
      <c r="N24" s="18"/>
      <c r="O24" s="18"/>
      <c r="P24" s="18"/>
      <c r="Q24" s="308"/>
      <c r="R24" s="308"/>
    </row>
    <row r="25" spans="1:18" s="248" customFormat="1">
      <c r="A25" s="308"/>
      <c r="B25" s="82" t="s">
        <v>9</v>
      </c>
      <c r="C25" s="141">
        <v>9.6000000000000002E-2</v>
      </c>
      <c r="D25" s="150">
        <v>0.5</v>
      </c>
      <c r="E25" s="382"/>
      <c r="F25" s="204">
        <v>0.13800000000000001</v>
      </c>
      <c r="G25" s="204">
        <v>9.6000000000000002E-2</v>
      </c>
      <c r="H25" s="308"/>
      <c r="I25" s="308"/>
      <c r="J25" s="308"/>
      <c r="K25" s="308"/>
      <c r="L25" s="308"/>
      <c r="M25" s="308"/>
      <c r="N25" s="308"/>
      <c r="O25" s="308"/>
      <c r="P25" s="308"/>
      <c r="Q25" s="308"/>
      <c r="R25" s="308"/>
    </row>
    <row r="26" spans="1:18" s="248" customFormat="1">
      <c r="A26" s="308"/>
      <c r="B26" s="81" t="s">
        <v>57</v>
      </c>
      <c r="C26" s="141">
        <v>0.13800000000000001</v>
      </c>
      <c r="D26" s="150">
        <v>0.1</v>
      </c>
      <c r="E26" s="382"/>
      <c r="F26" s="204">
        <v>0.13800000000000001</v>
      </c>
      <c r="G26" s="204">
        <v>9.6000000000000002E-2</v>
      </c>
      <c r="H26" s="308"/>
      <c r="I26" s="308"/>
      <c r="J26" s="308"/>
      <c r="K26" s="308"/>
      <c r="L26" s="308"/>
      <c r="M26" s="308"/>
      <c r="N26" s="308"/>
      <c r="O26" s="308"/>
      <c r="P26" s="308"/>
      <c r="Q26" s="308"/>
      <c r="R26" s="308"/>
    </row>
    <row r="27" spans="1:18" s="308" customFormat="1">
      <c r="B27" s="81"/>
      <c r="C27" s="141"/>
      <c r="D27" s="150"/>
    </row>
    <row r="28" spans="1:18" s="248" customFormat="1" ht="14.25" customHeight="1">
      <c r="A28" s="470" t="s">
        <v>470</v>
      </c>
      <c r="B28" s="470"/>
      <c r="C28" s="470"/>
      <c r="D28" s="470"/>
      <c r="E28" s="470"/>
      <c r="F28" s="470"/>
      <c r="G28" s="470"/>
      <c r="H28" s="470"/>
      <c r="I28" s="470"/>
      <c r="J28" s="308"/>
      <c r="K28" s="308"/>
      <c r="L28" s="308"/>
      <c r="M28" s="308"/>
      <c r="N28" s="308"/>
      <c r="O28" s="308"/>
      <c r="P28" s="308"/>
      <c r="Q28" s="308"/>
      <c r="R28" s="308"/>
    </row>
    <row r="29" spans="1:18" s="248" customFormat="1">
      <c r="A29" s="470" t="s">
        <v>250</v>
      </c>
      <c r="B29" s="470"/>
      <c r="C29" s="470"/>
      <c r="D29" s="470"/>
      <c r="E29" s="470"/>
      <c r="F29" s="470"/>
      <c r="G29" s="470"/>
      <c r="H29" s="470"/>
      <c r="I29" s="470"/>
      <c r="J29" s="308"/>
      <c r="K29" s="308"/>
      <c r="L29" s="308"/>
      <c r="M29" s="308"/>
      <c r="N29" s="308"/>
      <c r="O29" s="308"/>
      <c r="P29" s="308"/>
      <c r="Q29" s="308"/>
      <c r="R29" s="308"/>
    </row>
    <row r="30" spans="1:18">
      <c r="A30" s="315"/>
      <c r="B30" s="315"/>
      <c r="C30" s="315"/>
      <c r="D30" s="315"/>
      <c r="E30" s="315"/>
      <c r="F30" s="315"/>
      <c r="G30" s="315"/>
      <c r="H30" s="315"/>
      <c r="I30" s="315"/>
      <c r="J30" s="308"/>
      <c r="K30" s="308"/>
      <c r="L30" s="308"/>
      <c r="M30" s="308"/>
      <c r="N30" s="308"/>
      <c r="O30" s="308"/>
      <c r="P30" s="308"/>
      <c r="Q30" s="308"/>
      <c r="R30" s="308"/>
    </row>
    <row r="31" spans="1:18" s="212" customFormat="1" ht="14.25" customHeight="1">
      <c r="A31" s="474" t="s">
        <v>251</v>
      </c>
      <c r="B31" s="474"/>
      <c r="C31" s="474"/>
      <c r="D31" s="474"/>
      <c r="E31" s="474"/>
      <c r="F31" s="474"/>
      <c r="G31" s="474"/>
      <c r="H31" s="474"/>
      <c r="I31" s="474"/>
      <c r="J31" s="474"/>
      <c r="K31" s="474"/>
      <c r="L31" s="474"/>
      <c r="M31" s="474"/>
      <c r="N31" s="474"/>
      <c r="O31" s="474"/>
      <c r="P31" s="474"/>
      <c r="Q31" s="474"/>
      <c r="R31" s="474"/>
    </row>
    <row r="32" spans="1:18">
      <c r="A32" s="315"/>
      <c r="B32" s="315"/>
      <c r="C32" s="315"/>
      <c r="D32" s="315"/>
      <c r="E32" s="315"/>
      <c r="F32" s="315"/>
      <c r="G32" s="315"/>
      <c r="H32" s="315"/>
      <c r="I32" s="315"/>
      <c r="J32" s="308"/>
      <c r="K32" s="308"/>
      <c r="L32" s="308"/>
      <c r="M32" s="308"/>
      <c r="N32" s="308"/>
      <c r="O32" s="308"/>
      <c r="P32" s="308"/>
      <c r="Q32" s="308"/>
      <c r="R32" s="308"/>
    </row>
    <row r="33" spans="1:16" ht="24">
      <c r="A33" s="308"/>
      <c r="B33" s="71"/>
      <c r="C33" s="71" t="s">
        <v>45</v>
      </c>
      <c r="D33" s="71" t="s">
        <v>186</v>
      </c>
      <c r="E33" s="308"/>
      <c r="F33" s="308"/>
      <c r="G33" s="308"/>
      <c r="H33" s="308"/>
      <c r="I33" s="308"/>
      <c r="J33" s="308"/>
      <c r="K33" s="308"/>
      <c r="L33" s="308"/>
      <c r="M33" s="308"/>
      <c r="N33" s="308"/>
      <c r="O33" s="308"/>
      <c r="P33" s="308"/>
    </row>
    <row r="34" spans="1:16">
      <c r="A34" s="308"/>
      <c r="B34" s="67">
        <v>2015</v>
      </c>
      <c r="C34" s="143">
        <v>0.17499999999999999</v>
      </c>
      <c r="D34" s="150">
        <v>3.2</v>
      </c>
      <c r="E34" s="308"/>
      <c r="F34" s="308"/>
      <c r="G34" s="308"/>
      <c r="H34" s="308"/>
      <c r="I34" s="308"/>
      <c r="J34" s="308"/>
      <c r="K34" s="308"/>
      <c r="L34" s="308"/>
      <c r="M34" s="308"/>
      <c r="N34" s="308"/>
      <c r="O34" s="308"/>
      <c r="P34" s="308"/>
    </row>
    <row r="35" spans="1:16">
      <c r="A35" s="308"/>
      <c r="B35" s="67">
        <v>2016</v>
      </c>
      <c r="C35" s="143">
        <v>0.193</v>
      </c>
      <c r="D35" s="150">
        <v>3.7</v>
      </c>
      <c r="E35" s="308"/>
      <c r="F35" s="308"/>
      <c r="G35" s="308"/>
      <c r="H35" s="308"/>
      <c r="I35" s="308"/>
      <c r="J35" s="308"/>
      <c r="K35" s="308"/>
      <c r="L35" s="308"/>
      <c r="M35" s="308"/>
      <c r="N35" s="308"/>
      <c r="O35" s="308"/>
      <c r="P35" s="308"/>
    </row>
    <row r="36" spans="1:16">
      <c r="A36" s="308"/>
      <c r="B36" s="67">
        <v>2017</v>
      </c>
      <c r="C36" s="143">
        <v>0.216</v>
      </c>
      <c r="D36" s="150">
        <v>4.3</v>
      </c>
      <c r="E36" s="308"/>
      <c r="F36" s="308"/>
      <c r="G36" s="308"/>
      <c r="H36" s="308"/>
      <c r="I36" s="308"/>
      <c r="J36" s="308"/>
      <c r="K36" s="308"/>
      <c r="L36" s="308"/>
      <c r="M36" s="308"/>
      <c r="N36" s="308"/>
      <c r="O36" s="308"/>
      <c r="P36" s="308"/>
    </row>
    <row r="37" spans="1:16">
      <c r="A37" s="308"/>
      <c r="B37" s="68">
        <v>2018</v>
      </c>
      <c r="C37" s="143">
        <v>0.17299999999999999</v>
      </c>
      <c r="D37" s="150">
        <v>4.2</v>
      </c>
      <c r="E37" s="308"/>
      <c r="F37" s="308"/>
      <c r="G37" s="308"/>
      <c r="H37" s="308"/>
      <c r="I37" s="308"/>
      <c r="J37" s="308"/>
      <c r="K37" s="308"/>
      <c r="L37" s="308"/>
      <c r="M37" s="308"/>
      <c r="N37" s="308"/>
      <c r="O37" s="308"/>
      <c r="P37" s="308"/>
    </row>
    <row r="38" spans="1:16">
      <c r="A38" s="308"/>
      <c r="B38" s="68">
        <v>2019</v>
      </c>
      <c r="C38" s="143">
        <v>0.13400000000000001</v>
      </c>
      <c r="D38" s="150">
        <v>3.8</v>
      </c>
      <c r="E38" s="308"/>
      <c r="F38" s="308"/>
      <c r="G38" s="308"/>
      <c r="H38" s="308"/>
      <c r="I38" s="308"/>
      <c r="J38" s="308"/>
      <c r="K38" s="308"/>
      <c r="L38" s="308"/>
      <c r="M38" s="308"/>
      <c r="N38" s="308"/>
      <c r="O38" s="308"/>
      <c r="P38" s="308"/>
    </row>
    <row r="40" spans="1:16" ht="14.25" customHeight="1">
      <c r="A40" s="470" t="s">
        <v>471</v>
      </c>
      <c r="B40" s="470"/>
      <c r="C40" s="470"/>
      <c r="D40" s="470"/>
      <c r="E40" s="470"/>
      <c r="F40" s="470"/>
      <c r="G40" s="470"/>
      <c r="H40" s="470"/>
      <c r="I40" s="470"/>
      <c r="J40" s="308"/>
      <c r="K40" s="308"/>
      <c r="L40" s="308"/>
      <c r="M40" s="308"/>
      <c r="N40" s="308"/>
      <c r="O40" s="308"/>
      <c r="P40" s="308"/>
    </row>
    <row r="41" spans="1:16">
      <c r="A41" s="470" t="s">
        <v>250</v>
      </c>
      <c r="B41" s="470"/>
      <c r="C41" s="470"/>
      <c r="D41" s="470"/>
      <c r="E41" s="470"/>
      <c r="F41" s="470"/>
      <c r="G41" s="470"/>
      <c r="H41" s="470"/>
      <c r="I41" s="470"/>
      <c r="J41" s="308"/>
      <c r="K41" s="308"/>
      <c r="L41" s="308"/>
      <c r="M41" s="308"/>
      <c r="N41" s="308"/>
      <c r="O41" s="308"/>
      <c r="P41" s="308"/>
    </row>
    <row r="43" spans="1:16" s="73" customFormat="1">
      <c r="A43" s="469" t="s">
        <v>468</v>
      </c>
      <c r="B43" s="469"/>
      <c r="C43" s="469"/>
      <c r="D43" s="469"/>
      <c r="E43" s="469"/>
      <c r="F43" s="469"/>
      <c r="G43" s="469"/>
      <c r="H43" s="469"/>
      <c r="I43" s="469"/>
      <c r="J43" s="302"/>
      <c r="K43" s="213"/>
      <c r="L43" s="213"/>
      <c r="M43" s="213"/>
      <c r="N43" s="213"/>
      <c r="O43" s="213"/>
      <c r="P43" s="213"/>
    </row>
    <row r="44" spans="1:16">
      <c r="A44" s="308"/>
      <c r="B44" s="308"/>
      <c r="C44" s="308"/>
      <c r="D44" s="308"/>
      <c r="E44" s="308"/>
      <c r="F44" s="308"/>
      <c r="G44" s="308"/>
      <c r="H44" s="308"/>
      <c r="I44" s="308"/>
      <c r="J44" s="308"/>
      <c r="K44" s="18"/>
      <c r="L44" s="18"/>
      <c r="M44" s="18"/>
      <c r="N44" s="18"/>
      <c r="O44" s="18"/>
      <c r="P44" s="18"/>
    </row>
    <row r="45" spans="1:16" ht="24">
      <c r="A45" s="308"/>
      <c r="B45" s="1"/>
      <c r="C45" s="71" t="s">
        <v>45</v>
      </c>
      <c r="D45" s="71" t="s">
        <v>186</v>
      </c>
      <c r="E45" s="308" t="s">
        <v>628</v>
      </c>
      <c r="F45" s="308"/>
      <c r="G45" s="308"/>
      <c r="H45" s="308"/>
      <c r="I45" s="308"/>
      <c r="J45" s="308"/>
      <c r="K45" s="18"/>
      <c r="L45" s="18"/>
      <c r="M45" s="18"/>
      <c r="N45" s="18"/>
      <c r="O45" s="18"/>
      <c r="P45" s="18"/>
    </row>
    <row r="46" spans="1:16">
      <c r="A46" s="308"/>
      <c r="B46" s="382" t="s">
        <v>209</v>
      </c>
      <c r="C46" s="161">
        <v>0.44700000000000001</v>
      </c>
      <c r="D46" s="382">
        <v>5.6</v>
      </c>
      <c r="E46" s="161">
        <v>0.16600000000000001</v>
      </c>
      <c r="F46" s="204"/>
      <c r="G46" s="204"/>
      <c r="H46" s="308"/>
      <c r="I46" s="308"/>
      <c r="J46" s="308"/>
      <c r="K46" s="18"/>
      <c r="L46" s="18"/>
      <c r="M46" s="18"/>
      <c r="N46" s="18"/>
      <c r="O46" s="18"/>
      <c r="P46" s="18"/>
    </row>
    <row r="47" spans="1:16">
      <c r="A47" s="308"/>
      <c r="B47" s="382" t="s">
        <v>210</v>
      </c>
      <c r="C47" s="161">
        <v>0.34899999999999998</v>
      </c>
      <c r="D47" s="382">
        <v>8.5</v>
      </c>
      <c r="E47" s="161">
        <v>0.16600000000000001</v>
      </c>
      <c r="F47" s="204"/>
      <c r="G47" s="204"/>
      <c r="H47" s="308"/>
      <c r="I47" s="308"/>
      <c r="J47" s="308"/>
      <c r="K47" s="18"/>
      <c r="L47" s="18"/>
      <c r="M47" s="18"/>
      <c r="N47" s="18"/>
      <c r="O47" s="18"/>
      <c r="P47" s="18"/>
    </row>
    <row r="48" spans="1:16">
      <c r="A48" s="308"/>
      <c r="B48" s="382" t="s">
        <v>214</v>
      </c>
      <c r="C48" s="161">
        <v>0.19500000000000001</v>
      </c>
      <c r="D48" s="382">
        <v>10</v>
      </c>
      <c r="E48" s="161">
        <v>0.16600000000000001</v>
      </c>
      <c r="F48" s="204"/>
      <c r="G48" s="204"/>
      <c r="H48" s="308"/>
      <c r="I48" s="308"/>
      <c r="J48" s="308"/>
      <c r="K48" s="18"/>
      <c r="L48" s="18"/>
      <c r="M48" s="18"/>
      <c r="N48" s="18"/>
      <c r="O48" s="18"/>
      <c r="P48" s="18"/>
    </row>
    <row r="49" spans="1:16">
      <c r="A49" s="308"/>
      <c r="B49" s="382" t="s">
        <v>219</v>
      </c>
      <c r="C49" s="161">
        <v>0.189</v>
      </c>
      <c r="D49" s="382">
        <v>7.7</v>
      </c>
      <c r="E49" s="161">
        <v>0.16600000000000001</v>
      </c>
      <c r="F49" s="204"/>
      <c r="G49" s="204"/>
      <c r="H49" s="308"/>
      <c r="I49" s="308"/>
      <c r="J49" s="308"/>
      <c r="K49" s="18"/>
      <c r="L49" s="18"/>
      <c r="M49" s="18"/>
      <c r="N49" s="18"/>
      <c r="O49" s="18"/>
      <c r="P49" s="18"/>
    </row>
    <row r="50" spans="1:16">
      <c r="A50" s="308"/>
      <c r="B50" s="382" t="s">
        <v>568</v>
      </c>
      <c r="C50" s="422">
        <v>0.17</v>
      </c>
      <c r="D50" s="382">
        <v>10.1</v>
      </c>
      <c r="E50" s="161">
        <v>0.16600000000000001</v>
      </c>
      <c r="F50" s="204"/>
      <c r="G50" s="204"/>
      <c r="H50" s="308"/>
      <c r="I50" s="308"/>
      <c r="J50" s="308"/>
      <c r="K50" s="18"/>
      <c r="L50" s="18"/>
      <c r="M50" s="18"/>
      <c r="N50" s="18"/>
      <c r="O50" s="18"/>
      <c r="P50" s="18"/>
    </row>
    <row r="51" spans="1:16">
      <c r="A51" s="308"/>
      <c r="B51" s="382" t="s">
        <v>220</v>
      </c>
      <c r="C51" s="161">
        <v>0.125</v>
      </c>
      <c r="D51" s="382">
        <v>10.6</v>
      </c>
      <c r="E51" s="161">
        <v>0.16600000000000001</v>
      </c>
      <c r="F51" s="204"/>
      <c r="G51" s="204"/>
      <c r="H51" s="308"/>
      <c r="I51" s="308"/>
      <c r="J51" s="308"/>
      <c r="K51" s="18"/>
      <c r="L51" s="18"/>
      <c r="M51" s="18"/>
      <c r="N51" s="18"/>
      <c r="O51" s="18"/>
      <c r="P51" s="18"/>
    </row>
    <row r="52" spans="1:16">
      <c r="A52" s="308"/>
      <c r="B52" s="382" t="s">
        <v>216</v>
      </c>
      <c r="C52" s="161">
        <v>0.115</v>
      </c>
      <c r="D52" s="382">
        <v>5.6</v>
      </c>
      <c r="E52" s="161">
        <v>0.16600000000000001</v>
      </c>
      <c r="F52" s="204"/>
      <c r="G52" s="204"/>
      <c r="H52" s="308"/>
      <c r="I52" s="308"/>
      <c r="J52" s="308"/>
      <c r="K52" s="18"/>
      <c r="L52" s="18"/>
      <c r="M52" s="18"/>
      <c r="N52" s="18"/>
      <c r="O52" s="18"/>
      <c r="P52" s="18"/>
    </row>
    <row r="53" spans="1:16">
      <c r="A53" s="308"/>
      <c r="B53" s="382" t="s">
        <v>221</v>
      </c>
      <c r="C53" s="161">
        <v>0.113</v>
      </c>
      <c r="D53" s="382">
        <v>7</v>
      </c>
      <c r="E53" s="161">
        <v>0.16600000000000001</v>
      </c>
      <c r="F53" s="204"/>
      <c r="G53" s="204"/>
      <c r="H53" s="308"/>
      <c r="I53" s="308"/>
      <c r="J53" s="308"/>
      <c r="K53" s="18"/>
      <c r="L53" s="18"/>
      <c r="M53" s="18"/>
      <c r="N53" s="18"/>
      <c r="O53" s="18"/>
      <c r="P53" s="18"/>
    </row>
    <row r="54" spans="1:16">
      <c r="A54" s="308"/>
      <c r="B54" s="382" t="s">
        <v>224</v>
      </c>
      <c r="C54" s="161">
        <v>0.10100000000000001</v>
      </c>
      <c r="D54" s="382">
        <v>8.6999999999999993</v>
      </c>
      <c r="E54" s="161">
        <v>0.16600000000000001</v>
      </c>
      <c r="F54" s="204"/>
      <c r="G54" s="204"/>
      <c r="H54" s="308"/>
      <c r="I54" s="308"/>
      <c r="J54" s="308"/>
      <c r="K54" s="18"/>
      <c r="L54" s="18"/>
      <c r="M54" s="18"/>
      <c r="N54" s="18"/>
      <c r="O54" s="18"/>
      <c r="P54" s="18"/>
    </row>
    <row r="55" spans="1:16">
      <c r="A55" s="308"/>
      <c r="B55" s="382" t="s">
        <v>212</v>
      </c>
      <c r="C55" s="161">
        <v>9.4E-2</v>
      </c>
      <c r="D55" s="382">
        <v>8.6</v>
      </c>
      <c r="E55" s="161">
        <v>0.16600000000000001</v>
      </c>
      <c r="F55" s="204"/>
      <c r="G55" s="204"/>
      <c r="H55" s="308"/>
      <c r="I55" s="308"/>
      <c r="J55" s="308"/>
      <c r="K55" s="18"/>
      <c r="L55" s="18"/>
      <c r="M55" s="18"/>
      <c r="N55" s="18"/>
      <c r="O55" s="18"/>
      <c r="P55" s="18"/>
    </row>
    <row r="56" spans="1:16">
      <c r="A56" s="308"/>
      <c r="B56" s="382" t="s">
        <v>252</v>
      </c>
      <c r="C56" s="161">
        <v>9.2999999999999999E-2</v>
      </c>
      <c r="D56" s="382">
        <v>4.2</v>
      </c>
      <c r="E56" s="161">
        <v>0.16600000000000001</v>
      </c>
      <c r="F56" s="204"/>
      <c r="G56" s="204"/>
      <c r="H56" s="308"/>
      <c r="I56" s="308"/>
      <c r="J56" s="308"/>
      <c r="K56" s="18"/>
      <c r="L56" s="18"/>
      <c r="M56" s="18"/>
      <c r="N56" s="18"/>
      <c r="O56" s="18"/>
      <c r="P56" s="18"/>
    </row>
    <row r="57" spans="1:16">
      <c r="A57" s="308"/>
      <c r="B57" s="382" t="s">
        <v>222</v>
      </c>
      <c r="C57" s="161">
        <v>8.5999999999999993E-2</v>
      </c>
      <c r="D57" s="382">
        <v>7.8</v>
      </c>
      <c r="E57" s="161">
        <v>0.16600000000000001</v>
      </c>
      <c r="F57" s="204"/>
      <c r="G57" s="204"/>
      <c r="H57" s="308"/>
      <c r="I57" s="308"/>
      <c r="J57" s="308"/>
      <c r="K57" s="18"/>
      <c r="L57" s="18"/>
      <c r="M57" s="18"/>
      <c r="N57" s="18"/>
      <c r="O57" s="18"/>
      <c r="P57" s="18"/>
    </row>
    <row r="58" spans="1:16">
      <c r="A58" s="308"/>
      <c r="B58" s="382" t="s">
        <v>208</v>
      </c>
      <c r="C58" s="161">
        <v>7.6999999999999999E-2</v>
      </c>
      <c r="D58" s="382">
        <v>4.0999999999999996</v>
      </c>
      <c r="E58" s="161">
        <v>0.16600000000000001</v>
      </c>
      <c r="F58" s="204"/>
      <c r="G58" s="204"/>
      <c r="H58" s="308"/>
      <c r="I58" s="308"/>
      <c r="J58" s="308"/>
      <c r="K58" s="18"/>
      <c r="L58" s="18"/>
      <c r="M58" s="18"/>
      <c r="N58" s="18"/>
      <c r="O58" s="18"/>
      <c r="P58" s="18"/>
    </row>
    <row r="59" spans="1:16">
      <c r="A59" s="308"/>
      <c r="B59" s="382" t="s">
        <v>213</v>
      </c>
      <c r="C59" s="161">
        <v>7.5999999999999998E-2</v>
      </c>
      <c r="D59" s="382">
        <v>3</v>
      </c>
      <c r="E59" s="161">
        <v>0.16600000000000001</v>
      </c>
      <c r="F59" s="204"/>
      <c r="G59" s="204"/>
      <c r="H59" s="308"/>
      <c r="I59" s="308"/>
      <c r="J59" s="308"/>
      <c r="K59" s="18"/>
      <c r="L59" s="18"/>
      <c r="M59" s="18"/>
      <c r="N59" s="18"/>
      <c r="O59" s="18"/>
      <c r="P59" s="18"/>
    </row>
    <row r="60" spans="1:16">
      <c r="A60" s="308"/>
      <c r="B60" s="382" t="s">
        <v>215</v>
      </c>
      <c r="C60" s="161">
        <v>6.5000000000000002E-2</v>
      </c>
      <c r="D60" s="382">
        <v>3.3</v>
      </c>
      <c r="E60" s="161">
        <v>0.16600000000000001</v>
      </c>
      <c r="F60" s="204"/>
      <c r="G60" s="204"/>
      <c r="H60" s="308"/>
      <c r="I60" s="308"/>
      <c r="J60" s="308"/>
      <c r="K60" s="18"/>
      <c r="L60" s="18"/>
      <c r="M60" s="18"/>
      <c r="N60" s="18"/>
      <c r="O60" s="18"/>
      <c r="P60" s="18"/>
    </row>
    <row r="61" spans="1:16">
      <c r="A61" s="308"/>
      <c r="B61" s="382" t="s">
        <v>200</v>
      </c>
      <c r="C61" s="161">
        <v>5.8000000000000003E-2</v>
      </c>
      <c r="D61" s="382">
        <v>5.9</v>
      </c>
      <c r="E61" s="161">
        <v>0.16600000000000001</v>
      </c>
      <c r="F61" s="204"/>
      <c r="G61" s="204"/>
      <c r="H61" s="308"/>
      <c r="I61" s="308"/>
      <c r="J61" s="308"/>
      <c r="K61" s="18"/>
      <c r="L61" s="18"/>
      <c r="M61" s="18"/>
      <c r="N61" s="18"/>
      <c r="O61" s="18"/>
      <c r="P61" s="18"/>
    </row>
    <row r="62" spans="1:16">
      <c r="A62" s="308"/>
      <c r="B62" s="382" t="s">
        <v>229</v>
      </c>
      <c r="C62" s="161">
        <v>4.8000000000000001E-2</v>
      </c>
      <c r="D62" s="382">
        <v>5</v>
      </c>
      <c r="E62" s="161">
        <v>0.16600000000000001</v>
      </c>
      <c r="F62" s="204"/>
      <c r="G62" s="204"/>
      <c r="H62" s="308"/>
      <c r="I62" s="308"/>
      <c r="J62" s="308"/>
      <c r="K62" s="18"/>
      <c r="L62" s="18"/>
      <c r="M62" s="18"/>
      <c r="N62" s="18"/>
      <c r="O62" s="18"/>
      <c r="P62" s="18"/>
    </row>
    <row r="63" spans="1:16" s="183" customFormat="1">
      <c r="A63" s="308"/>
      <c r="B63" s="382" t="s">
        <v>223</v>
      </c>
      <c r="C63" s="161">
        <v>4.5999999999999999E-2</v>
      </c>
      <c r="D63" s="382">
        <v>4</v>
      </c>
      <c r="E63" s="161">
        <v>0.16600000000000001</v>
      </c>
      <c r="F63" s="204"/>
      <c r="G63" s="204"/>
      <c r="H63" s="308"/>
      <c r="I63" s="308"/>
      <c r="J63" s="308"/>
      <c r="K63" s="18"/>
      <c r="L63" s="18"/>
      <c r="M63" s="18"/>
      <c r="N63" s="18"/>
      <c r="O63" s="18"/>
      <c r="P63" s="18"/>
    </row>
    <row r="64" spans="1:16" s="183" customFormat="1">
      <c r="A64" s="308"/>
      <c r="B64" s="382" t="s">
        <v>199</v>
      </c>
      <c r="C64" s="161">
        <v>2.1000000000000001E-2</v>
      </c>
      <c r="D64" s="382">
        <v>3.2</v>
      </c>
      <c r="E64" s="161">
        <v>0.16600000000000001</v>
      </c>
      <c r="F64" s="204"/>
      <c r="G64" s="204"/>
      <c r="H64" s="308"/>
      <c r="I64" s="308"/>
      <c r="J64" s="308"/>
      <c r="K64" s="18"/>
      <c r="L64" s="18"/>
      <c r="M64" s="18"/>
      <c r="N64" s="18"/>
      <c r="O64" s="18"/>
      <c r="P64" s="18"/>
    </row>
    <row r="65" spans="1:16" s="183" customFormat="1">
      <c r="A65" s="308"/>
      <c r="B65" s="382" t="s">
        <v>207</v>
      </c>
      <c r="C65" s="161">
        <v>1.7000000000000001E-2</v>
      </c>
      <c r="D65" s="382">
        <v>3.4</v>
      </c>
      <c r="E65" s="161">
        <v>0.16600000000000001</v>
      </c>
      <c r="F65" s="204"/>
      <c r="G65" s="204"/>
      <c r="H65" s="308"/>
      <c r="I65" s="308"/>
      <c r="J65" s="308"/>
      <c r="K65" s="18"/>
      <c r="L65" s="18"/>
      <c r="M65" s="18"/>
      <c r="N65" s="18"/>
      <c r="O65" s="18"/>
      <c r="P65" s="18"/>
    </row>
    <row r="66" spans="1:16" s="183" customFormat="1">
      <c r="A66" s="308"/>
      <c r="B66" s="382" t="s">
        <v>228</v>
      </c>
      <c r="C66" s="422">
        <v>0</v>
      </c>
      <c r="D66" s="382">
        <v>45.4</v>
      </c>
      <c r="E66" s="161">
        <v>0.16600000000000001</v>
      </c>
      <c r="F66" s="204"/>
      <c r="G66" s="204"/>
      <c r="H66" s="308"/>
      <c r="I66" s="308"/>
      <c r="J66" s="308"/>
      <c r="K66" s="18"/>
      <c r="L66" s="18"/>
      <c r="M66" s="18"/>
      <c r="N66" s="18"/>
      <c r="O66" s="18"/>
      <c r="P66" s="18"/>
    </row>
    <row r="67" spans="1:16" s="183" customFormat="1">
      <c r="A67" s="308"/>
      <c r="B67" s="382" t="s">
        <v>201</v>
      </c>
      <c r="C67" s="204">
        <v>0</v>
      </c>
      <c r="D67" s="382">
        <v>26</v>
      </c>
      <c r="E67" s="161">
        <v>0.16600000000000001</v>
      </c>
      <c r="F67" s="204"/>
      <c r="G67" s="204"/>
      <c r="H67" s="308"/>
      <c r="I67" s="308"/>
      <c r="J67" s="308"/>
      <c r="K67" s="18"/>
      <c r="L67" s="18"/>
      <c r="M67" s="18"/>
      <c r="N67" s="18"/>
      <c r="O67" s="18"/>
      <c r="P67" s="18"/>
    </row>
    <row r="68" spans="1:16">
      <c r="A68" s="308"/>
      <c r="B68" s="382" t="s">
        <v>227</v>
      </c>
      <c r="C68" s="204">
        <v>0</v>
      </c>
      <c r="D68" s="382">
        <v>17.2</v>
      </c>
      <c r="E68" s="161">
        <v>0.16600000000000001</v>
      </c>
      <c r="F68" s="204"/>
      <c r="G68" s="204"/>
      <c r="H68" s="308"/>
      <c r="I68" s="308"/>
      <c r="J68" s="308"/>
      <c r="K68" s="308"/>
      <c r="L68" s="308"/>
      <c r="M68" s="308"/>
      <c r="N68" s="308"/>
      <c r="O68" s="308"/>
      <c r="P68" s="308"/>
    </row>
    <row r="69" spans="1:16" s="248" customFormat="1">
      <c r="A69" s="308"/>
      <c r="B69" s="308"/>
      <c r="C69" s="161"/>
      <c r="D69" s="308"/>
      <c r="E69" s="308"/>
      <c r="F69" s="308"/>
      <c r="G69" s="308"/>
      <c r="H69" s="308"/>
      <c r="I69" s="308"/>
      <c r="J69" s="308"/>
      <c r="K69" s="308"/>
      <c r="L69" s="308"/>
      <c r="M69" s="308"/>
      <c r="N69" s="308"/>
      <c r="O69" s="308"/>
      <c r="P69" s="308"/>
    </row>
    <row r="70" spans="1:16" ht="14.25" customHeight="1">
      <c r="A70" s="308"/>
      <c r="B70" s="308"/>
      <c r="C70" s="308"/>
      <c r="D70" s="308"/>
      <c r="E70" s="308"/>
      <c r="F70" s="308"/>
      <c r="G70" s="308"/>
      <c r="H70" s="308"/>
      <c r="I70" s="308"/>
      <c r="J70" s="308"/>
      <c r="K70" s="308"/>
      <c r="L70" s="308"/>
      <c r="M70" s="308"/>
      <c r="N70" s="308"/>
      <c r="O70" s="308"/>
      <c r="P70" s="308"/>
    </row>
    <row r="72" spans="1:16">
      <c r="A72" s="301"/>
      <c r="B72" s="301"/>
      <c r="C72" s="301"/>
      <c r="D72" s="301"/>
      <c r="E72" s="301"/>
      <c r="F72" s="301"/>
      <c r="G72" s="301"/>
      <c r="H72" s="301"/>
      <c r="I72" s="301"/>
      <c r="J72" s="308"/>
      <c r="K72" s="308"/>
      <c r="L72" s="308"/>
      <c r="M72" s="308"/>
      <c r="N72" s="308"/>
      <c r="O72" s="308"/>
      <c r="P72" s="308"/>
    </row>
    <row r="117" spans="1:9">
      <c r="A117" s="470" t="s">
        <v>523</v>
      </c>
      <c r="B117" s="470"/>
      <c r="C117" s="470"/>
      <c r="D117" s="470"/>
      <c r="E117" s="470"/>
      <c r="F117" s="470"/>
      <c r="G117" s="470"/>
      <c r="H117" s="470"/>
      <c r="I117" s="470"/>
    </row>
    <row r="118" spans="1:9">
      <c r="A118" s="470" t="s">
        <v>250</v>
      </c>
      <c r="B118" s="470"/>
      <c r="C118" s="470"/>
      <c r="D118" s="470"/>
      <c r="E118" s="470"/>
      <c r="F118" s="470"/>
      <c r="G118" s="470"/>
      <c r="H118" s="470"/>
      <c r="I118" s="470"/>
    </row>
  </sheetData>
  <sortState ref="B47:E69">
    <sortCondition descending="1" ref="C46:C68"/>
  </sortState>
  <mergeCells count="9">
    <mergeCell ref="A41:I41"/>
    <mergeCell ref="A43:I43"/>
    <mergeCell ref="A117:I117"/>
    <mergeCell ref="A118:I118"/>
    <mergeCell ref="A1:R1"/>
    <mergeCell ref="A28:I28"/>
    <mergeCell ref="A29:I29"/>
    <mergeCell ref="A31:R31"/>
    <mergeCell ref="A40:I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27" sqref="A27:I27"/>
    </sheetView>
  </sheetViews>
  <sheetFormatPr defaultRowHeight="14.5"/>
  <cols>
    <col min="1" max="1" width="10" customWidth="1"/>
    <col min="2" max="2" width="14.453125" customWidth="1"/>
    <col min="3" max="3" width="9.453125" bestFit="1" customWidth="1"/>
    <col min="4" max="4" width="9.1796875" bestFit="1" customWidth="1"/>
    <col min="5" max="5" width="11.54296875" customWidth="1"/>
    <col min="6" max="6" width="11.453125" customWidth="1"/>
    <col min="7" max="7" width="9.453125" customWidth="1"/>
    <col min="8" max="8" width="9.1796875" bestFit="1" customWidth="1"/>
    <col min="9" max="10" width="9.453125" bestFit="1" customWidth="1"/>
    <col min="11" max="11" width="11.1796875" bestFit="1" customWidth="1"/>
  </cols>
  <sheetData>
    <row r="1" spans="1:11" s="156" customFormat="1">
      <c r="A1" s="156" t="s">
        <v>253</v>
      </c>
    </row>
    <row r="3" spans="1:11" ht="24">
      <c r="A3" s="308"/>
      <c r="B3" s="308"/>
      <c r="C3" s="298" t="s">
        <v>48</v>
      </c>
      <c r="D3" s="298" t="s">
        <v>254</v>
      </c>
      <c r="E3" s="298" t="s">
        <v>58</v>
      </c>
      <c r="F3" s="298" t="s">
        <v>49</v>
      </c>
      <c r="G3" s="298" t="s">
        <v>50</v>
      </c>
      <c r="H3" s="298" t="s">
        <v>51</v>
      </c>
      <c r="I3" s="298" t="s">
        <v>52</v>
      </c>
      <c r="J3" s="298" t="s">
        <v>255</v>
      </c>
      <c r="K3" s="298" t="s">
        <v>256</v>
      </c>
    </row>
    <row r="4" spans="1:11">
      <c r="A4" s="54"/>
      <c r="B4" s="55" t="s">
        <v>25</v>
      </c>
      <c r="C4" s="192">
        <v>1312</v>
      </c>
      <c r="D4" s="192">
        <v>789</v>
      </c>
      <c r="E4" s="192">
        <v>1511</v>
      </c>
      <c r="F4" s="192">
        <v>1177</v>
      </c>
      <c r="G4" s="192">
        <v>1078</v>
      </c>
      <c r="H4" s="192">
        <v>848</v>
      </c>
      <c r="I4" s="192">
        <v>1049</v>
      </c>
      <c r="J4" s="192">
        <v>7763</v>
      </c>
      <c r="K4" s="192">
        <v>93158</v>
      </c>
    </row>
    <row r="5" spans="1:11">
      <c r="A5" s="54"/>
      <c r="B5" s="54" t="s">
        <v>31</v>
      </c>
      <c r="C5" s="186">
        <v>1671</v>
      </c>
      <c r="D5" s="186">
        <v>870</v>
      </c>
      <c r="E5" s="186">
        <v>1699</v>
      </c>
      <c r="F5" s="186">
        <v>1059</v>
      </c>
      <c r="G5" s="186">
        <v>1125</v>
      </c>
      <c r="H5" s="186">
        <v>1025</v>
      </c>
      <c r="I5" s="186">
        <v>1304</v>
      </c>
      <c r="J5" s="186">
        <v>8754</v>
      </c>
      <c r="K5" s="75">
        <v>105042</v>
      </c>
    </row>
    <row r="6" spans="1:11">
      <c r="A6" s="54"/>
      <c r="B6" s="54" t="s">
        <v>21</v>
      </c>
      <c r="C6" s="186">
        <v>1397</v>
      </c>
      <c r="D6" s="186">
        <v>749</v>
      </c>
      <c r="E6" s="186">
        <v>1527</v>
      </c>
      <c r="F6" s="186">
        <v>1249</v>
      </c>
      <c r="G6" s="186">
        <v>1078</v>
      </c>
      <c r="H6" s="186">
        <v>866</v>
      </c>
      <c r="I6" s="186">
        <v>1093</v>
      </c>
      <c r="J6" s="186">
        <v>7958</v>
      </c>
      <c r="K6" s="75">
        <v>95493</v>
      </c>
    </row>
    <row r="7" spans="1:11">
      <c r="A7" s="54"/>
      <c r="B7" s="54" t="s">
        <v>23</v>
      </c>
      <c r="C7" s="186">
        <v>1132</v>
      </c>
      <c r="D7" s="186">
        <v>789</v>
      </c>
      <c r="E7" s="186">
        <v>1386</v>
      </c>
      <c r="F7" s="186">
        <v>1192</v>
      </c>
      <c r="G7" s="186">
        <v>1078</v>
      </c>
      <c r="H7" s="186">
        <v>775</v>
      </c>
      <c r="I7" s="186">
        <v>941</v>
      </c>
      <c r="J7" s="186">
        <v>7292</v>
      </c>
      <c r="K7" s="75">
        <v>87509</v>
      </c>
    </row>
    <row r="8" spans="1:11">
      <c r="A8" s="54"/>
      <c r="B8" s="54" t="s">
        <v>14</v>
      </c>
      <c r="C8" s="186">
        <v>1127</v>
      </c>
      <c r="D8" s="186">
        <v>939</v>
      </c>
      <c r="E8" s="186">
        <v>1437</v>
      </c>
      <c r="F8" s="186">
        <v>1223</v>
      </c>
      <c r="G8" s="186">
        <v>1078</v>
      </c>
      <c r="H8" s="186">
        <v>833</v>
      </c>
      <c r="I8" s="186">
        <v>1026</v>
      </c>
      <c r="J8" s="186">
        <v>7662</v>
      </c>
      <c r="K8" s="75">
        <v>91949</v>
      </c>
    </row>
    <row r="9" spans="1:11">
      <c r="A9" s="54"/>
      <c r="B9" s="54" t="s">
        <v>22</v>
      </c>
      <c r="C9" s="186">
        <v>1155</v>
      </c>
      <c r="D9" s="186">
        <v>701</v>
      </c>
      <c r="E9" s="186">
        <v>1427</v>
      </c>
      <c r="F9" s="186">
        <v>1222</v>
      </c>
      <c r="G9" s="186">
        <v>1125</v>
      </c>
      <c r="H9" s="186">
        <v>749</v>
      </c>
      <c r="I9" s="186">
        <v>948</v>
      </c>
      <c r="J9" s="186">
        <v>7327</v>
      </c>
      <c r="K9" s="75">
        <v>87920</v>
      </c>
    </row>
    <row r="10" spans="1:11">
      <c r="A10" s="54"/>
      <c r="B10" s="54" t="s">
        <v>29</v>
      </c>
      <c r="C10" s="186">
        <v>1228</v>
      </c>
      <c r="D10" s="186">
        <v>982</v>
      </c>
      <c r="E10" s="186">
        <v>1453</v>
      </c>
      <c r="F10" s="186">
        <v>936</v>
      </c>
      <c r="G10" s="186">
        <v>1125</v>
      </c>
      <c r="H10" s="186">
        <v>891</v>
      </c>
      <c r="I10" s="186">
        <v>1019</v>
      </c>
      <c r="J10" s="186">
        <v>7633</v>
      </c>
      <c r="K10" s="75">
        <v>91592</v>
      </c>
    </row>
    <row r="11" spans="1:11">
      <c r="A11" s="54"/>
      <c r="B11" s="54" t="s">
        <v>16</v>
      </c>
      <c r="C11" s="186">
        <v>1240</v>
      </c>
      <c r="D11" s="186">
        <v>731</v>
      </c>
      <c r="E11" s="186">
        <v>1444</v>
      </c>
      <c r="F11" s="186">
        <v>1321</v>
      </c>
      <c r="G11" s="186">
        <v>1078</v>
      </c>
      <c r="H11" s="186">
        <v>795</v>
      </c>
      <c r="I11" s="186">
        <v>1017</v>
      </c>
      <c r="J11" s="186">
        <v>7627</v>
      </c>
      <c r="K11" s="75">
        <v>91520</v>
      </c>
    </row>
    <row r="12" spans="1:11">
      <c r="A12" s="54"/>
      <c r="B12" s="54" t="s">
        <v>33</v>
      </c>
      <c r="C12" s="186">
        <v>1614</v>
      </c>
      <c r="D12" s="186">
        <v>802</v>
      </c>
      <c r="E12" s="186">
        <v>1635</v>
      </c>
      <c r="F12" s="186">
        <v>653</v>
      </c>
      <c r="G12" s="186">
        <v>1125</v>
      </c>
      <c r="H12" s="186">
        <v>975</v>
      </c>
      <c r="I12" s="186">
        <v>1075</v>
      </c>
      <c r="J12" s="186">
        <v>7878</v>
      </c>
      <c r="K12" s="75">
        <v>94533</v>
      </c>
    </row>
    <row r="13" spans="1:11">
      <c r="A13" s="54"/>
      <c r="B13" s="54" t="s">
        <v>19</v>
      </c>
      <c r="C13" s="186">
        <v>1634</v>
      </c>
      <c r="D13" s="186">
        <v>969</v>
      </c>
      <c r="E13" s="186">
        <v>1678</v>
      </c>
      <c r="F13" s="186">
        <v>1348</v>
      </c>
      <c r="G13" s="186">
        <v>1136</v>
      </c>
      <c r="H13" s="186">
        <v>1050</v>
      </c>
      <c r="I13" s="186">
        <v>1474</v>
      </c>
      <c r="J13" s="186">
        <v>9288</v>
      </c>
      <c r="K13" s="75">
        <v>111459</v>
      </c>
    </row>
    <row r="14" spans="1:11">
      <c r="A14" s="54"/>
      <c r="B14" s="54" t="s">
        <v>27</v>
      </c>
      <c r="C14" s="186">
        <v>1329</v>
      </c>
      <c r="D14" s="186">
        <v>797</v>
      </c>
      <c r="E14" s="186">
        <v>1516</v>
      </c>
      <c r="F14" s="186">
        <v>1155</v>
      </c>
      <c r="G14" s="186">
        <v>1125</v>
      </c>
      <c r="H14" s="186">
        <v>858</v>
      </c>
      <c r="I14" s="186">
        <v>1068</v>
      </c>
      <c r="J14" s="186">
        <v>7848</v>
      </c>
      <c r="K14" s="75">
        <v>94171</v>
      </c>
    </row>
    <row r="15" spans="1:11">
      <c r="A15" s="54"/>
      <c r="B15" s="54" t="s">
        <v>32</v>
      </c>
      <c r="C15" s="186">
        <v>1598</v>
      </c>
      <c r="D15" s="186">
        <v>764</v>
      </c>
      <c r="E15" s="186">
        <v>1659</v>
      </c>
      <c r="F15" s="186">
        <v>1167</v>
      </c>
      <c r="G15" s="186">
        <v>1125</v>
      </c>
      <c r="H15" s="186">
        <v>953</v>
      </c>
      <c r="I15" s="186">
        <v>1229</v>
      </c>
      <c r="J15" s="186">
        <v>8494</v>
      </c>
      <c r="K15" s="75">
        <v>101927</v>
      </c>
    </row>
    <row r="16" spans="1:11">
      <c r="A16" s="54"/>
      <c r="B16" s="54" t="s">
        <v>24</v>
      </c>
      <c r="C16" s="186">
        <v>1414</v>
      </c>
      <c r="D16" s="186">
        <v>822</v>
      </c>
      <c r="E16" s="186">
        <v>1579</v>
      </c>
      <c r="F16" s="186">
        <v>1232</v>
      </c>
      <c r="G16" s="186">
        <v>1078</v>
      </c>
      <c r="H16" s="186">
        <v>902</v>
      </c>
      <c r="I16" s="186">
        <v>1142</v>
      </c>
      <c r="J16" s="186">
        <v>8170</v>
      </c>
      <c r="K16" s="75">
        <v>98043</v>
      </c>
    </row>
    <row r="17" spans="1:11">
      <c r="A17" s="54"/>
      <c r="B17" s="54" t="s">
        <v>26</v>
      </c>
      <c r="C17" s="186">
        <v>1560</v>
      </c>
      <c r="D17" s="186">
        <v>870</v>
      </c>
      <c r="E17" s="186">
        <v>1634</v>
      </c>
      <c r="F17" s="186">
        <v>1226</v>
      </c>
      <c r="G17" s="186">
        <v>1125</v>
      </c>
      <c r="H17" s="186">
        <v>980</v>
      </c>
      <c r="I17" s="186">
        <v>1282</v>
      </c>
      <c r="J17" s="186">
        <v>8677</v>
      </c>
      <c r="K17" s="75">
        <v>104121</v>
      </c>
    </row>
    <row r="18" spans="1:11">
      <c r="A18" s="54"/>
      <c r="B18" s="54" t="s">
        <v>18</v>
      </c>
      <c r="C18" s="186">
        <v>1510</v>
      </c>
      <c r="D18" s="186">
        <v>802</v>
      </c>
      <c r="E18" s="186">
        <v>1633</v>
      </c>
      <c r="F18" s="186">
        <v>1276</v>
      </c>
      <c r="G18" s="186">
        <v>1078</v>
      </c>
      <c r="H18" s="186">
        <v>933</v>
      </c>
      <c r="I18" s="186">
        <v>1216</v>
      </c>
      <c r="J18" s="186">
        <v>8447</v>
      </c>
      <c r="K18" s="75">
        <v>101370</v>
      </c>
    </row>
    <row r="19" spans="1:11">
      <c r="A19" s="39"/>
      <c r="B19" s="305" t="s">
        <v>8</v>
      </c>
      <c r="C19" s="186">
        <v>1468</v>
      </c>
      <c r="D19" s="186">
        <v>807</v>
      </c>
      <c r="E19" s="186">
        <v>1588</v>
      </c>
      <c r="F19" s="186">
        <v>1088</v>
      </c>
      <c r="G19" s="186">
        <v>1125</v>
      </c>
      <c r="H19" s="186">
        <v>918</v>
      </c>
      <c r="I19" s="186">
        <v>1132</v>
      </c>
      <c r="J19" s="186">
        <v>8124</v>
      </c>
      <c r="K19" s="75">
        <v>97494</v>
      </c>
    </row>
    <row r="20" spans="1:11">
      <c r="A20" s="54"/>
      <c r="B20" s="54" t="s">
        <v>15</v>
      </c>
      <c r="C20" s="186">
        <v>1127</v>
      </c>
      <c r="D20" s="186">
        <v>893</v>
      </c>
      <c r="E20" s="186">
        <v>1384</v>
      </c>
      <c r="F20" s="186">
        <v>1315</v>
      </c>
      <c r="G20" s="186">
        <v>1125</v>
      </c>
      <c r="H20" s="186">
        <v>815</v>
      </c>
      <c r="I20" s="186">
        <v>1032</v>
      </c>
      <c r="J20" s="186">
        <v>7691</v>
      </c>
      <c r="K20" s="75">
        <v>92286</v>
      </c>
    </row>
    <row r="21" spans="1:11">
      <c r="A21" s="54"/>
      <c r="B21" s="54" t="s">
        <v>28</v>
      </c>
      <c r="C21" s="186">
        <v>1736</v>
      </c>
      <c r="D21" s="186">
        <v>863</v>
      </c>
      <c r="E21" s="186">
        <v>1734</v>
      </c>
      <c r="F21" s="186">
        <v>1241</v>
      </c>
      <c r="G21" s="186">
        <v>1125</v>
      </c>
      <c r="H21" s="186">
        <v>1048</v>
      </c>
      <c r="I21" s="186">
        <v>1441</v>
      </c>
      <c r="J21" s="186">
        <v>9187</v>
      </c>
      <c r="K21" s="75">
        <v>110247</v>
      </c>
    </row>
    <row r="22" spans="1:11">
      <c r="A22" s="54"/>
      <c r="B22" s="54" t="s">
        <v>17</v>
      </c>
      <c r="C22" s="186">
        <v>1385</v>
      </c>
      <c r="D22" s="186">
        <v>906</v>
      </c>
      <c r="E22" s="186">
        <v>1539</v>
      </c>
      <c r="F22" s="186">
        <v>1320</v>
      </c>
      <c r="G22" s="186">
        <v>1125</v>
      </c>
      <c r="H22" s="186">
        <v>924</v>
      </c>
      <c r="I22" s="186">
        <v>1203</v>
      </c>
      <c r="J22" s="186">
        <v>8401</v>
      </c>
      <c r="K22" s="75">
        <v>100814</v>
      </c>
    </row>
    <row r="23" spans="1:11">
      <c r="A23" s="54"/>
      <c r="B23" s="54" t="s">
        <v>30</v>
      </c>
      <c r="C23" s="186">
        <v>1350</v>
      </c>
      <c r="D23" s="186">
        <v>764</v>
      </c>
      <c r="E23" s="186">
        <v>1519</v>
      </c>
      <c r="F23" s="186">
        <v>1090</v>
      </c>
      <c r="G23" s="186">
        <v>1125</v>
      </c>
      <c r="H23" s="186">
        <v>853</v>
      </c>
      <c r="I23" s="186">
        <v>1044</v>
      </c>
      <c r="J23" s="186">
        <v>7745</v>
      </c>
      <c r="K23" s="75">
        <v>92937</v>
      </c>
    </row>
    <row r="24" spans="1:11">
      <c r="A24" s="54"/>
      <c r="B24" s="54" t="s">
        <v>20</v>
      </c>
      <c r="C24" s="186">
        <v>1228</v>
      </c>
      <c r="D24" s="186">
        <v>896</v>
      </c>
      <c r="E24" s="186">
        <v>1447</v>
      </c>
      <c r="F24" s="186">
        <v>1278</v>
      </c>
      <c r="G24" s="186">
        <v>1125</v>
      </c>
      <c r="H24" s="186">
        <v>857</v>
      </c>
      <c r="I24" s="186">
        <v>1083</v>
      </c>
      <c r="J24" s="186">
        <v>7913</v>
      </c>
      <c r="K24" s="75">
        <v>94960</v>
      </c>
    </row>
    <row r="25" spans="1:11">
      <c r="A25" s="16"/>
      <c r="B25" s="55" t="s">
        <v>25</v>
      </c>
      <c r="C25" s="192">
        <v>1312</v>
      </c>
      <c r="D25" s="192">
        <v>789</v>
      </c>
      <c r="E25" s="192">
        <v>1511</v>
      </c>
      <c r="F25" s="192">
        <v>1177</v>
      </c>
      <c r="G25" s="192">
        <v>1078</v>
      </c>
      <c r="H25" s="192">
        <v>848</v>
      </c>
      <c r="I25" s="192">
        <v>1049</v>
      </c>
      <c r="J25" s="192">
        <v>7763</v>
      </c>
      <c r="K25" s="192">
        <v>93158</v>
      </c>
    </row>
    <row r="26" spans="1:11">
      <c r="A26" s="475" t="s">
        <v>532</v>
      </c>
      <c r="B26" s="475"/>
      <c r="C26" s="475"/>
      <c r="D26" s="475"/>
      <c r="E26" s="475"/>
      <c r="F26" s="475"/>
      <c r="G26" s="475"/>
      <c r="H26" s="475"/>
      <c r="I26" s="475"/>
      <c r="J26" s="308"/>
      <c r="K26" s="308"/>
    </row>
    <row r="27" spans="1:11">
      <c r="A27" s="476" t="s">
        <v>533</v>
      </c>
      <c r="B27" s="476"/>
      <c r="C27" s="476"/>
      <c r="D27" s="476"/>
      <c r="E27" s="476"/>
      <c r="F27" s="476"/>
      <c r="G27" s="476"/>
      <c r="H27" s="476"/>
      <c r="I27" s="476"/>
      <c r="J27" s="308"/>
      <c r="K27" s="308"/>
    </row>
    <row r="29" spans="1:11" s="73" customFormat="1">
      <c r="A29" s="156" t="s">
        <v>257</v>
      </c>
      <c r="B29" s="302"/>
      <c r="C29" s="302"/>
      <c r="D29" s="302"/>
      <c r="E29" s="302"/>
      <c r="F29" s="302"/>
      <c r="G29" s="302"/>
      <c r="H29" s="302"/>
      <c r="I29" s="302"/>
      <c r="J29" s="302"/>
      <c r="K29" s="302"/>
    </row>
    <row r="31" spans="1:11">
      <c r="A31" s="308"/>
      <c r="B31" s="308" t="s">
        <v>13</v>
      </c>
      <c r="C31" s="308" t="s">
        <v>258</v>
      </c>
      <c r="D31" s="308" t="s">
        <v>13</v>
      </c>
      <c r="E31" s="308"/>
      <c r="F31" s="308"/>
      <c r="G31" s="308"/>
      <c r="H31" s="308"/>
      <c r="I31" s="308"/>
      <c r="J31" s="308"/>
      <c r="K31" s="308"/>
    </row>
    <row r="32" spans="1:11">
      <c r="A32" s="160" t="s">
        <v>259</v>
      </c>
      <c r="B32" s="54" t="s">
        <v>23</v>
      </c>
      <c r="C32" s="75">
        <v>87509</v>
      </c>
      <c r="D32" s="308"/>
      <c r="E32" s="308"/>
      <c r="F32" s="308"/>
      <c r="G32" s="308"/>
      <c r="H32" s="308"/>
      <c r="I32" s="308"/>
      <c r="J32" s="308"/>
      <c r="K32" s="308"/>
    </row>
    <row r="33" spans="2:4">
      <c r="B33" s="54" t="s">
        <v>22</v>
      </c>
      <c r="C33" s="75">
        <v>87920</v>
      </c>
      <c r="D33" s="308"/>
    </row>
    <row r="34" spans="2:4">
      <c r="B34" s="54" t="s">
        <v>16</v>
      </c>
      <c r="C34" s="75">
        <v>91520</v>
      </c>
      <c r="D34" s="308"/>
    </row>
    <row r="35" spans="2:4">
      <c r="B35" s="54" t="s">
        <v>29</v>
      </c>
      <c r="C35" s="75">
        <v>91592</v>
      </c>
      <c r="D35" s="308"/>
    </row>
    <row r="36" spans="2:4">
      <c r="B36" s="54" t="s">
        <v>14</v>
      </c>
      <c r="C36" s="75">
        <v>91949</v>
      </c>
      <c r="D36" s="308"/>
    </row>
    <row r="37" spans="2:4">
      <c r="B37" s="54" t="s">
        <v>15</v>
      </c>
      <c r="C37" s="75">
        <v>92286</v>
      </c>
      <c r="D37" s="308"/>
    </row>
    <row r="38" spans="2:4">
      <c r="B38" s="54" t="s">
        <v>30</v>
      </c>
      <c r="C38" s="75">
        <v>92937</v>
      </c>
      <c r="D38" s="308"/>
    </row>
    <row r="39" spans="2:4">
      <c r="B39" s="55" t="s">
        <v>25</v>
      </c>
      <c r="C39" s="308"/>
      <c r="D39" s="192">
        <v>93158</v>
      </c>
    </row>
    <row r="40" spans="2:4">
      <c r="B40" s="54" t="s">
        <v>27</v>
      </c>
      <c r="C40" s="75">
        <v>94171</v>
      </c>
      <c r="D40" s="308"/>
    </row>
    <row r="41" spans="2:4">
      <c r="B41" s="54" t="s">
        <v>33</v>
      </c>
      <c r="C41" s="75">
        <v>94533</v>
      </c>
      <c r="D41" s="308"/>
    </row>
    <row r="42" spans="2:4">
      <c r="B42" s="54" t="s">
        <v>20</v>
      </c>
      <c r="C42" s="75">
        <v>94960</v>
      </c>
      <c r="D42" s="308"/>
    </row>
    <row r="43" spans="2:4">
      <c r="B43" s="54" t="s">
        <v>21</v>
      </c>
      <c r="C43" s="75">
        <v>95493</v>
      </c>
      <c r="D43" s="308"/>
    </row>
    <row r="44" spans="2:4">
      <c r="B44" s="305" t="s">
        <v>8</v>
      </c>
      <c r="C44" s="75">
        <v>97494</v>
      </c>
      <c r="D44" s="308"/>
    </row>
    <row r="45" spans="2:4">
      <c r="B45" s="54" t="s">
        <v>24</v>
      </c>
      <c r="C45" s="75">
        <v>98043</v>
      </c>
      <c r="D45" s="308"/>
    </row>
    <row r="46" spans="2:4">
      <c r="B46" s="54" t="s">
        <v>17</v>
      </c>
      <c r="C46" s="75">
        <v>100814</v>
      </c>
      <c r="D46" s="308"/>
    </row>
    <row r="47" spans="2:4">
      <c r="B47" s="54" t="s">
        <v>18</v>
      </c>
      <c r="C47" s="75">
        <v>101370</v>
      </c>
      <c r="D47" s="308"/>
    </row>
    <row r="48" spans="2:4">
      <c r="B48" s="54" t="s">
        <v>32</v>
      </c>
      <c r="C48" s="75">
        <v>101927</v>
      </c>
      <c r="D48" s="308"/>
    </row>
    <row r="49" spans="1:4">
      <c r="A49" s="308"/>
      <c r="B49" s="54" t="s">
        <v>26</v>
      </c>
      <c r="C49" s="75">
        <v>104121</v>
      </c>
      <c r="D49" s="308"/>
    </row>
    <row r="50" spans="1:4">
      <c r="A50" s="308"/>
      <c r="B50" s="54" t="s">
        <v>31</v>
      </c>
      <c r="C50" s="75">
        <v>105042</v>
      </c>
      <c r="D50" s="308"/>
    </row>
    <row r="51" spans="1:4">
      <c r="A51" s="308"/>
      <c r="B51" s="54" t="s">
        <v>28</v>
      </c>
      <c r="C51" s="75">
        <v>110247</v>
      </c>
      <c r="D51" s="308"/>
    </row>
    <row r="52" spans="1:4">
      <c r="A52" s="160" t="s">
        <v>260</v>
      </c>
      <c r="B52" s="54" t="s">
        <v>19</v>
      </c>
      <c r="C52" s="75">
        <v>111459</v>
      </c>
      <c r="D52" s="308"/>
    </row>
    <row r="54" spans="1:4">
      <c r="A54" s="308" t="s">
        <v>261</v>
      </c>
      <c r="B54" s="308"/>
      <c r="C54" s="308"/>
      <c r="D54" s="308"/>
    </row>
  </sheetData>
  <sortState ref="B32:C52">
    <sortCondition ref="C32:C52"/>
  </sortState>
  <mergeCells count="2">
    <mergeCell ref="A26:I26"/>
    <mergeCell ref="A27:I2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zoomScale="80" zoomScaleNormal="80" workbookViewId="0">
      <selection activeCell="E5" sqref="E5"/>
    </sheetView>
  </sheetViews>
  <sheetFormatPr defaultRowHeight="14.5"/>
  <cols>
    <col min="2" max="2" width="18.54296875" bestFit="1" customWidth="1"/>
    <col min="3" max="3" width="12.54296875" customWidth="1"/>
    <col min="4" max="4" width="11.54296875" bestFit="1" customWidth="1"/>
  </cols>
  <sheetData>
    <row r="1" spans="1:8" s="73" customFormat="1">
      <c r="A1" s="469" t="s">
        <v>472</v>
      </c>
      <c r="B1" s="469"/>
      <c r="C1" s="469"/>
      <c r="D1" s="469"/>
      <c r="E1" s="469"/>
      <c r="F1" s="469"/>
      <c r="G1" s="469"/>
      <c r="H1" s="469"/>
    </row>
    <row r="3" spans="1:8" ht="36">
      <c r="A3" s="308"/>
      <c r="B3" s="382"/>
      <c r="C3" s="298" t="s">
        <v>67</v>
      </c>
      <c r="D3" s="298" t="s">
        <v>186</v>
      </c>
      <c r="E3" s="382" t="s">
        <v>13</v>
      </c>
      <c r="F3" s="382" t="s">
        <v>630</v>
      </c>
      <c r="G3" s="382" t="s">
        <v>631</v>
      </c>
      <c r="H3" s="308"/>
    </row>
    <row r="4" spans="1:8">
      <c r="A4" s="308"/>
      <c r="B4" s="54" t="s">
        <v>22</v>
      </c>
      <c r="C4" s="195">
        <v>54587</v>
      </c>
      <c r="D4" s="195">
        <v>5572</v>
      </c>
      <c r="E4" s="382"/>
      <c r="F4" s="290">
        <v>85751</v>
      </c>
      <c r="G4" s="290">
        <v>65712</v>
      </c>
      <c r="H4" s="308"/>
    </row>
    <row r="5" spans="1:8" s="448" customFormat="1">
      <c r="B5" s="55" t="s">
        <v>25</v>
      </c>
      <c r="D5" s="144">
        <v>3294</v>
      </c>
      <c r="E5" s="353">
        <v>63389</v>
      </c>
      <c r="F5" s="468">
        <v>85751</v>
      </c>
      <c r="G5" s="468">
        <v>65712</v>
      </c>
    </row>
    <row r="6" spans="1:8">
      <c r="A6" s="308"/>
      <c r="B6" s="54" t="s">
        <v>29</v>
      </c>
      <c r="C6" s="195">
        <v>64626</v>
      </c>
      <c r="D6" s="195">
        <v>2713</v>
      </c>
      <c r="E6" s="382"/>
      <c r="F6" s="290">
        <v>85751</v>
      </c>
      <c r="G6" s="290">
        <v>65712</v>
      </c>
      <c r="H6" s="308"/>
    </row>
    <row r="7" spans="1:8">
      <c r="A7" s="308"/>
      <c r="B7" s="54" t="s">
        <v>15</v>
      </c>
      <c r="C7" s="195">
        <v>68531</v>
      </c>
      <c r="D7" s="195">
        <v>3073</v>
      </c>
      <c r="E7" s="7"/>
      <c r="F7" s="290">
        <v>85751</v>
      </c>
      <c r="G7" s="290">
        <v>65712</v>
      </c>
      <c r="H7" s="308"/>
    </row>
    <row r="8" spans="1:8">
      <c r="A8" s="308"/>
      <c r="B8" s="54" t="s">
        <v>14</v>
      </c>
      <c r="C8" s="195">
        <v>69980</v>
      </c>
      <c r="D8" s="195">
        <v>7037</v>
      </c>
      <c r="E8" s="382"/>
      <c r="F8" s="290">
        <v>85751</v>
      </c>
      <c r="G8" s="290">
        <v>65712</v>
      </c>
      <c r="H8" s="308"/>
    </row>
    <row r="9" spans="1:8">
      <c r="A9" s="308"/>
      <c r="B9" s="54" t="s">
        <v>23</v>
      </c>
      <c r="C9" s="195">
        <v>73672</v>
      </c>
      <c r="D9" s="195">
        <v>2694</v>
      </c>
      <c r="E9" s="382"/>
      <c r="F9" s="290">
        <v>85751</v>
      </c>
      <c r="G9" s="290">
        <v>65712</v>
      </c>
      <c r="H9" s="308"/>
    </row>
    <row r="10" spans="1:8">
      <c r="A10" s="308"/>
      <c r="B10" s="54" t="s">
        <v>18</v>
      </c>
      <c r="C10" s="195">
        <v>76093</v>
      </c>
      <c r="D10" s="195">
        <v>2971</v>
      </c>
      <c r="E10" s="382"/>
      <c r="F10" s="290">
        <v>85751</v>
      </c>
      <c r="G10" s="290">
        <v>65712</v>
      </c>
      <c r="H10" s="308"/>
    </row>
    <row r="11" spans="1:8">
      <c r="A11" s="308"/>
      <c r="B11" s="305" t="s">
        <v>8</v>
      </c>
      <c r="C11" s="195">
        <v>77040</v>
      </c>
      <c r="D11" s="195">
        <v>2556</v>
      </c>
      <c r="E11" s="382"/>
      <c r="F11" s="290">
        <v>85751</v>
      </c>
      <c r="G11" s="290">
        <v>65712</v>
      </c>
      <c r="H11" s="308"/>
    </row>
    <row r="12" spans="1:8">
      <c r="A12" s="308"/>
      <c r="B12" s="54" t="s">
        <v>33</v>
      </c>
      <c r="C12" s="195">
        <v>78808</v>
      </c>
      <c r="D12" s="195">
        <v>3056</v>
      </c>
      <c r="E12" s="382"/>
      <c r="F12" s="290">
        <v>85751</v>
      </c>
      <c r="G12" s="290">
        <v>65712</v>
      </c>
      <c r="H12" s="308"/>
    </row>
    <row r="13" spans="1:8">
      <c r="A13" s="308"/>
      <c r="B13" s="54" t="s">
        <v>27</v>
      </c>
      <c r="C13" s="195">
        <v>79492</v>
      </c>
      <c r="D13" s="195">
        <v>5633</v>
      </c>
      <c r="E13" s="382"/>
      <c r="F13" s="290">
        <v>85751</v>
      </c>
      <c r="G13" s="290">
        <v>65712</v>
      </c>
      <c r="H13" s="308"/>
    </row>
    <row r="14" spans="1:8">
      <c r="A14" s="308"/>
      <c r="B14" s="54" t="s">
        <v>30</v>
      </c>
      <c r="C14" s="195">
        <v>80339</v>
      </c>
      <c r="D14" s="195">
        <v>3814</v>
      </c>
      <c r="E14" s="382"/>
      <c r="F14" s="290">
        <v>85751</v>
      </c>
      <c r="G14" s="290">
        <v>65712</v>
      </c>
      <c r="H14" s="308"/>
    </row>
    <row r="15" spans="1:8">
      <c r="A15" s="308"/>
      <c r="B15" s="54" t="s">
        <v>20</v>
      </c>
      <c r="C15" s="195">
        <v>84479</v>
      </c>
      <c r="D15" s="195">
        <v>4078</v>
      </c>
      <c r="E15" s="382"/>
      <c r="F15" s="290">
        <v>85751</v>
      </c>
      <c r="G15" s="290">
        <v>65712</v>
      </c>
      <c r="H15" s="308"/>
    </row>
    <row r="16" spans="1:8">
      <c r="A16" s="308"/>
      <c r="B16" s="54" t="s">
        <v>21</v>
      </c>
      <c r="C16" s="195">
        <v>88797</v>
      </c>
      <c r="D16" s="195">
        <v>3533</v>
      </c>
      <c r="E16" s="382"/>
      <c r="F16" s="290">
        <v>85751</v>
      </c>
      <c r="G16" s="290">
        <v>65712</v>
      </c>
      <c r="H16" s="308"/>
    </row>
    <row r="17" spans="1:19">
      <c r="A17" s="308"/>
      <c r="B17" s="54" t="s">
        <v>16</v>
      </c>
      <c r="C17" s="195">
        <v>89447</v>
      </c>
      <c r="D17" s="195">
        <v>5967</v>
      </c>
      <c r="E17" s="382"/>
      <c r="F17" s="290">
        <v>85751</v>
      </c>
      <c r="G17" s="290">
        <v>65712</v>
      </c>
      <c r="H17" s="308"/>
      <c r="I17" s="308"/>
      <c r="J17" s="308"/>
      <c r="K17" s="308"/>
      <c r="L17" s="308"/>
      <c r="M17" s="308"/>
      <c r="N17" s="308"/>
      <c r="O17" s="308"/>
      <c r="P17" s="308"/>
      <c r="Q17" s="308"/>
      <c r="R17" s="308"/>
      <c r="S17" s="308"/>
    </row>
    <row r="18" spans="1:19">
      <c r="A18" s="308"/>
      <c r="B18" s="54" t="s">
        <v>32</v>
      </c>
      <c r="C18" s="195">
        <v>93418</v>
      </c>
      <c r="D18" s="195">
        <v>3720</v>
      </c>
      <c r="E18" s="382"/>
      <c r="F18" s="290">
        <v>85751</v>
      </c>
      <c r="G18" s="290">
        <v>65712</v>
      </c>
      <c r="H18" s="308"/>
      <c r="I18" s="308"/>
      <c r="J18" s="308"/>
      <c r="K18" s="308"/>
      <c r="L18" s="308"/>
      <c r="M18" s="308"/>
      <c r="N18" s="308"/>
      <c r="O18" s="308"/>
      <c r="P18" s="308"/>
      <c r="Q18" s="308"/>
      <c r="R18" s="308"/>
      <c r="S18" s="308"/>
    </row>
    <row r="19" spans="1:19">
      <c r="A19" s="308"/>
      <c r="B19" s="54" t="s">
        <v>17</v>
      </c>
      <c r="C19" s="195">
        <v>101130</v>
      </c>
      <c r="D19" s="195">
        <v>4090</v>
      </c>
      <c r="E19" s="382"/>
      <c r="F19" s="290">
        <v>85751</v>
      </c>
      <c r="G19" s="290">
        <v>65712</v>
      </c>
      <c r="H19" s="308"/>
      <c r="I19" s="308"/>
      <c r="J19" s="308"/>
      <c r="K19" s="308"/>
      <c r="L19" s="308"/>
      <c r="M19" s="308"/>
      <c r="N19" s="308"/>
      <c r="O19" s="308"/>
      <c r="P19" s="308"/>
      <c r="Q19" s="308"/>
      <c r="R19" s="308"/>
      <c r="S19" s="308"/>
    </row>
    <row r="20" spans="1:19">
      <c r="A20" s="308"/>
      <c r="B20" s="54" t="s">
        <v>24</v>
      </c>
      <c r="C20" s="195">
        <v>102870</v>
      </c>
      <c r="D20" s="195">
        <v>2944</v>
      </c>
      <c r="E20" s="382"/>
      <c r="F20" s="290">
        <v>85751</v>
      </c>
      <c r="G20" s="290">
        <v>65712</v>
      </c>
      <c r="H20" s="308"/>
      <c r="I20" s="308"/>
      <c r="J20" s="308"/>
      <c r="K20" s="308"/>
      <c r="L20" s="308"/>
      <c r="M20" s="308"/>
      <c r="N20" s="308"/>
      <c r="O20" s="308"/>
      <c r="P20" s="308"/>
      <c r="Q20" s="308"/>
      <c r="R20" s="308"/>
      <c r="S20" s="308"/>
    </row>
    <row r="21" spans="1:19">
      <c r="A21" s="308"/>
      <c r="B21" s="54" t="s">
        <v>31</v>
      </c>
      <c r="C21" s="195">
        <v>108827</v>
      </c>
      <c r="D21" s="195">
        <v>3521</v>
      </c>
      <c r="E21" s="382"/>
      <c r="F21" s="290">
        <v>85751</v>
      </c>
      <c r="G21" s="290">
        <v>65712</v>
      </c>
      <c r="H21" s="308"/>
      <c r="I21" s="308"/>
      <c r="J21" s="308"/>
      <c r="K21" s="308"/>
      <c r="L21" s="308"/>
      <c r="M21" s="308"/>
      <c r="N21" s="308"/>
      <c r="O21" s="308"/>
      <c r="P21" s="308"/>
      <c r="Q21" s="308"/>
      <c r="R21" s="308"/>
      <c r="S21" s="308"/>
    </row>
    <row r="22" spans="1:19">
      <c r="A22" s="308"/>
      <c r="B22" s="54" t="s">
        <v>28</v>
      </c>
      <c r="C22" s="195">
        <v>111587</v>
      </c>
      <c r="D22" s="195">
        <v>6959</v>
      </c>
      <c r="E22" s="382"/>
      <c r="F22" s="290">
        <v>85751</v>
      </c>
      <c r="G22" s="290">
        <v>65712</v>
      </c>
      <c r="H22" s="308"/>
      <c r="I22" s="308"/>
      <c r="J22" s="308"/>
      <c r="K22" s="308"/>
      <c r="L22" s="308"/>
      <c r="M22" s="308"/>
      <c r="N22" s="308"/>
      <c r="O22" s="308"/>
      <c r="P22" s="308"/>
      <c r="Q22" s="308"/>
      <c r="R22" s="308"/>
      <c r="S22" s="308"/>
    </row>
    <row r="23" spans="1:19">
      <c r="A23" s="308"/>
      <c r="B23" s="54" t="s">
        <v>19</v>
      </c>
      <c r="C23" s="195">
        <v>116155</v>
      </c>
      <c r="D23" s="195">
        <v>9654</v>
      </c>
      <c r="E23" s="382"/>
      <c r="F23" s="290">
        <v>85751</v>
      </c>
      <c r="G23" s="290">
        <v>65712</v>
      </c>
      <c r="H23" s="308"/>
      <c r="I23" s="308"/>
      <c r="J23" s="308"/>
      <c r="K23" s="308"/>
      <c r="L23" s="308"/>
      <c r="M23" s="308"/>
      <c r="N23" s="308"/>
      <c r="O23" s="308"/>
      <c r="P23" s="308"/>
      <c r="Q23" s="308"/>
      <c r="R23" s="308"/>
      <c r="S23" s="308"/>
    </row>
    <row r="24" spans="1:19">
      <c r="A24" s="308"/>
      <c r="B24" s="54" t="s">
        <v>26</v>
      </c>
      <c r="C24" s="195">
        <v>116283</v>
      </c>
      <c r="D24" s="195">
        <v>4894</v>
      </c>
      <c r="E24" s="382"/>
      <c r="F24" s="290">
        <v>85751</v>
      </c>
      <c r="G24" s="290">
        <v>65712</v>
      </c>
      <c r="H24" s="308"/>
      <c r="I24" s="308"/>
      <c r="J24" s="308"/>
      <c r="K24" s="308"/>
      <c r="L24" s="308"/>
      <c r="M24" s="308"/>
      <c r="N24" s="308"/>
      <c r="O24" s="308"/>
      <c r="P24" s="308"/>
      <c r="Q24" s="308"/>
      <c r="R24" s="308"/>
      <c r="S24" s="308"/>
    </row>
    <row r="25" spans="1:19">
      <c r="A25" s="308"/>
      <c r="B25" s="76" t="s">
        <v>57</v>
      </c>
      <c r="C25" s="77">
        <v>65712</v>
      </c>
      <c r="D25" s="78">
        <v>118</v>
      </c>
      <c r="E25" s="382"/>
      <c r="F25" s="290">
        <v>85751</v>
      </c>
      <c r="G25" s="290">
        <v>65712</v>
      </c>
      <c r="H25" s="308"/>
      <c r="I25" s="308"/>
      <c r="J25" s="308"/>
      <c r="K25" s="308"/>
      <c r="L25" s="308"/>
      <c r="M25" s="308"/>
      <c r="N25" s="308"/>
      <c r="O25" s="308"/>
      <c r="P25" s="308"/>
      <c r="Q25" s="308"/>
      <c r="R25" s="308"/>
      <c r="S25" s="308"/>
    </row>
    <row r="26" spans="1:19">
      <c r="A26" s="308"/>
      <c r="B26" s="76" t="s">
        <v>9</v>
      </c>
      <c r="C26" s="190">
        <v>85751</v>
      </c>
      <c r="D26" s="190">
        <v>760</v>
      </c>
      <c r="E26" s="382"/>
      <c r="F26" s="290">
        <v>85751</v>
      </c>
      <c r="G26" s="290">
        <v>65712</v>
      </c>
      <c r="H26" s="308"/>
      <c r="I26" s="308"/>
      <c r="J26" s="308"/>
      <c r="K26" s="308"/>
      <c r="L26" s="308"/>
      <c r="M26" s="308"/>
      <c r="N26" s="308"/>
      <c r="O26" s="308"/>
      <c r="P26" s="308"/>
      <c r="Q26" s="308"/>
      <c r="R26" s="308"/>
      <c r="S26" s="308"/>
    </row>
    <row r="27" spans="1:19">
      <c r="A27" s="308"/>
      <c r="B27" s="54"/>
      <c r="C27" s="308"/>
      <c r="D27" s="308"/>
      <c r="E27" s="308"/>
      <c r="F27" s="308"/>
      <c r="G27" s="308"/>
      <c r="H27" s="308"/>
      <c r="I27" s="308"/>
      <c r="J27" s="308"/>
      <c r="K27" s="308"/>
      <c r="L27" s="308"/>
      <c r="M27" s="308"/>
      <c r="N27" s="308"/>
      <c r="O27" s="308"/>
      <c r="P27" s="308"/>
      <c r="Q27" s="308"/>
      <c r="R27" s="308"/>
      <c r="S27" s="308"/>
    </row>
    <row r="28" spans="1:19">
      <c r="A28" s="472" t="s">
        <v>543</v>
      </c>
      <c r="B28" s="472"/>
      <c r="C28" s="472"/>
      <c r="D28" s="472"/>
      <c r="E28" s="472"/>
      <c r="F28" s="472"/>
      <c r="G28" s="472"/>
      <c r="H28" s="472"/>
      <c r="I28" s="308"/>
      <c r="J28" s="308"/>
      <c r="K28" s="308"/>
      <c r="L28" s="308"/>
      <c r="M28" s="308"/>
      <c r="N28" s="308"/>
      <c r="O28" s="308"/>
      <c r="P28" s="308"/>
      <c r="Q28" s="308"/>
      <c r="R28" s="308"/>
      <c r="S28" s="308"/>
    </row>
    <row r="29" spans="1:19">
      <c r="A29" s="470" t="s">
        <v>262</v>
      </c>
      <c r="B29" s="470"/>
      <c r="C29" s="470"/>
      <c r="D29" s="470"/>
      <c r="E29" s="470"/>
      <c r="F29" s="470"/>
      <c r="G29" s="470"/>
      <c r="H29" s="470"/>
      <c r="I29" s="308"/>
      <c r="J29" s="308"/>
      <c r="K29" s="308"/>
      <c r="L29" s="308"/>
      <c r="M29" s="308"/>
      <c r="N29" s="308"/>
      <c r="O29" s="308"/>
      <c r="P29" s="308"/>
      <c r="Q29" s="308"/>
      <c r="R29" s="308"/>
      <c r="S29" s="308"/>
    </row>
    <row r="31" spans="1:19" s="73" customFormat="1">
      <c r="A31" s="469" t="s">
        <v>263</v>
      </c>
      <c r="B31" s="469"/>
      <c r="C31" s="469"/>
      <c r="D31" s="469"/>
      <c r="E31" s="469"/>
      <c r="F31" s="469"/>
      <c r="G31" s="469"/>
      <c r="H31" s="469"/>
      <c r="I31" s="302"/>
      <c r="J31" s="302"/>
      <c r="K31" s="302"/>
      <c r="L31" s="302"/>
      <c r="M31" s="302"/>
      <c r="N31" s="302"/>
      <c r="O31" s="302"/>
      <c r="P31" s="302"/>
      <c r="Q31" s="302"/>
      <c r="R31" s="302"/>
      <c r="S31" s="302"/>
    </row>
    <row r="32" spans="1:19">
      <c r="A32" s="308"/>
      <c r="B32" s="308"/>
      <c r="C32" s="308"/>
      <c r="D32" s="308"/>
      <c r="E32" s="308"/>
      <c r="F32" s="308"/>
      <c r="G32" s="308"/>
      <c r="H32" s="308"/>
      <c r="I32" s="301"/>
      <c r="J32" s="301"/>
      <c r="K32" s="5"/>
      <c r="L32" s="5"/>
      <c r="M32" s="5"/>
      <c r="N32" s="5"/>
      <c r="O32" s="301"/>
      <c r="P32" s="301"/>
      <c r="Q32" s="301"/>
      <c r="R32" s="301"/>
      <c r="S32" s="301"/>
    </row>
    <row r="33" spans="1:19" ht="36">
      <c r="A33" s="308"/>
      <c r="B33" s="308"/>
      <c r="C33" s="71" t="s">
        <v>67</v>
      </c>
      <c r="D33" s="71" t="s">
        <v>186</v>
      </c>
      <c r="E33" s="12"/>
      <c r="F33" s="13"/>
      <c r="G33" s="308"/>
      <c r="H33" s="308"/>
      <c r="I33" s="301"/>
      <c r="J33" s="301"/>
      <c r="K33" s="5"/>
      <c r="L33" s="5"/>
      <c r="M33" s="5"/>
      <c r="N33" s="5"/>
      <c r="O33" s="301"/>
      <c r="P33" s="301"/>
      <c r="Q33" s="301"/>
      <c r="R33" s="301"/>
      <c r="S33" s="301"/>
    </row>
    <row r="34" spans="1:19">
      <c r="A34" s="308"/>
      <c r="B34" s="236">
        <v>2015</v>
      </c>
      <c r="C34" s="195">
        <v>54052</v>
      </c>
      <c r="D34" s="195">
        <v>3806</v>
      </c>
      <c r="E34" s="3"/>
      <c r="F34" s="3"/>
      <c r="G34" s="308"/>
      <c r="H34" s="308"/>
      <c r="I34" s="308"/>
      <c r="J34" s="308"/>
      <c r="K34" s="11"/>
      <c r="L34" s="11"/>
      <c r="M34" s="11"/>
      <c r="N34" s="11"/>
      <c r="O34" s="308"/>
      <c r="P34" s="308"/>
      <c r="Q34" s="308"/>
      <c r="R34" s="308"/>
      <c r="S34" s="308"/>
    </row>
    <row r="35" spans="1:19">
      <c r="A35" s="308"/>
      <c r="B35" s="236">
        <v>2016</v>
      </c>
      <c r="C35" s="195">
        <v>56778</v>
      </c>
      <c r="D35" s="195">
        <v>4087</v>
      </c>
      <c r="E35" s="3"/>
      <c r="F35" s="3"/>
      <c r="G35" s="308"/>
      <c r="H35" s="308"/>
      <c r="I35" s="308"/>
      <c r="J35" s="308"/>
      <c r="K35" s="11"/>
      <c r="L35" s="11"/>
      <c r="M35" s="11"/>
      <c r="N35" s="11"/>
      <c r="O35" s="308"/>
      <c r="P35" s="308"/>
      <c r="Q35" s="308"/>
      <c r="R35" s="308"/>
      <c r="S35" s="308"/>
    </row>
    <row r="36" spans="1:19">
      <c r="A36" s="308"/>
      <c r="B36" s="305">
        <v>2017</v>
      </c>
      <c r="C36" s="195">
        <v>61777</v>
      </c>
      <c r="D36" s="195">
        <v>4761</v>
      </c>
      <c r="E36" s="3"/>
      <c r="F36" s="3"/>
      <c r="G36" s="308"/>
      <c r="H36" s="308"/>
      <c r="I36" s="308"/>
      <c r="J36" s="308"/>
      <c r="K36" s="11"/>
      <c r="L36" s="11"/>
      <c r="M36" s="11"/>
      <c r="N36" s="11"/>
      <c r="O36" s="308"/>
      <c r="P36" s="308"/>
      <c r="Q36" s="308"/>
      <c r="R36" s="308"/>
      <c r="S36" s="308"/>
    </row>
    <row r="37" spans="1:19">
      <c r="A37" s="308"/>
      <c r="B37" s="236">
        <v>2018</v>
      </c>
      <c r="C37" s="195">
        <v>61212</v>
      </c>
      <c r="D37" s="195">
        <v>1916</v>
      </c>
      <c r="E37" s="3"/>
      <c r="F37" s="3"/>
      <c r="G37" s="308"/>
      <c r="H37" s="308"/>
      <c r="I37" s="308"/>
      <c r="J37" s="308"/>
      <c r="K37" s="11"/>
      <c r="L37" s="11"/>
      <c r="M37" s="11"/>
      <c r="N37" s="11"/>
      <c r="O37" s="308"/>
      <c r="P37" s="308"/>
      <c r="Q37" s="308"/>
      <c r="R37" s="308"/>
      <c r="S37" s="308"/>
    </row>
    <row r="38" spans="1:19">
      <c r="A38" s="308"/>
      <c r="B38" s="236">
        <v>2019</v>
      </c>
      <c r="C38" s="186">
        <v>63389</v>
      </c>
      <c r="D38" s="186">
        <v>3294</v>
      </c>
      <c r="E38" s="3"/>
      <c r="F38" s="3"/>
      <c r="G38" s="308"/>
      <c r="H38" s="308"/>
      <c r="I38" s="308"/>
      <c r="J38" s="308"/>
      <c r="K38" s="11"/>
      <c r="L38" s="11"/>
      <c r="M38" s="11"/>
      <c r="N38" s="11"/>
      <c r="O38" s="308"/>
      <c r="P38" s="308"/>
      <c r="Q38" s="308"/>
      <c r="R38" s="308"/>
      <c r="S38" s="308"/>
    </row>
    <row r="39" spans="1:19">
      <c r="A39" s="301"/>
      <c r="B39" s="301"/>
      <c r="C39" s="301"/>
      <c r="D39" s="301"/>
      <c r="E39" s="301"/>
      <c r="F39" s="301"/>
      <c r="G39" s="301"/>
      <c r="H39" s="301"/>
      <c r="I39" s="308"/>
      <c r="J39" s="308"/>
      <c r="K39" s="308"/>
      <c r="L39" s="308"/>
      <c r="M39" s="308"/>
      <c r="N39" s="308"/>
      <c r="O39" s="308"/>
      <c r="P39" s="308"/>
      <c r="Q39" s="308"/>
      <c r="R39" s="308"/>
      <c r="S39" s="308"/>
    </row>
    <row r="40" spans="1:19">
      <c r="A40" s="472" t="s">
        <v>544</v>
      </c>
      <c r="B40" s="472"/>
      <c r="C40" s="472"/>
      <c r="D40" s="472"/>
      <c r="E40" s="472"/>
      <c r="F40" s="472"/>
      <c r="G40" s="472"/>
      <c r="H40" s="472"/>
      <c r="I40" s="308"/>
      <c r="J40" s="308"/>
      <c r="K40" s="308"/>
      <c r="L40" s="308"/>
      <c r="M40" s="308"/>
      <c r="N40" s="308"/>
      <c r="O40" s="308"/>
      <c r="P40" s="308"/>
      <c r="Q40" s="308"/>
      <c r="R40" s="308"/>
      <c r="S40" s="308"/>
    </row>
    <row r="41" spans="1:19">
      <c r="A41" s="470" t="s">
        <v>262</v>
      </c>
      <c r="B41" s="470"/>
      <c r="C41" s="470"/>
      <c r="D41" s="470"/>
      <c r="E41" s="470"/>
      <c r="F41" s="470"/>
      <c r="G41" s="470"/>
      <c r="H41" s="470"/>
      <c r="I41" s="308"/>
      <c r="J41" s="308"/>
      <c r="K41" s="308"/>
      <c r="L41" s="308"/>
      <c r="M41" s="308"/>
      <c r="N41" s="308"/>
      <c r="O41" s="308"/>
      <c r="P41" s="308"/>
      <c r="Q41" s="308"/>
      <c r="R41" s="308"/>
      <c r="S41" s="308"/>
    </row>
    <row r="42" spans="1:19">
      <c r="A42" s="301"/>
      <c r="B42" s="301"/>
      <c r="C42" s="301"/>
      <c r="D42" s="301"/>
      <c r="E42" s="301"/>
      <c r="F42" s="301"/>
      <c r="G42" s="301"/>
      <c r="H42" s="301"/>
      <c r="I42" s="308"/>
      <c r="J42" s="18"/>
      <c r="K42" s="18"/>
      <c r="L42" s="18"/>
      <c r="M42" s="18"/>
      <c r="N42" s="18"/>
      <c r="O42" s="18"/>
      <c r="P42" s="308"/>
      <c r="Q42" s="308"/>
      <c r="R42" s="308"/>
      <c r="S42" s="308"/>
    </row>
    <row r="43" spans="1:19" s="73" customFormat="1">
      <c r="A43" s="469" t="s">
        <v>473</v>
      </c>
      <c r="B43" s="469"/>
      <c r="C43" s="469"/>
      <c r="D43" s="469"/>
      <c r="E43" s="469"/>
      <c r="F43" s="469"/>
      <c r="G43" s="469"/>
      <c r="H43" s="469"/>
      <c r="I43" s="302"/>
      <c r="J43" s="302"/>
      <c r="K43" s="302"/>
      <c r="L43" s="302"/>
      <c r="M43" s="302"/>
      <c r="N43" s="302"/>
      <c r="O43" s="302"/>
      <c r="P43" s="302"/>
      <c r="Q43" s="302"/>
      <c r="R43" s="302"/>
      <c r="S43" s="302"/>
    </row>
    <row r="44" spans="1:19">
      <c r="A44" s="308"/>
      <c r="B44" s="308"/>
      <c r="C44" s="308"/>
      <c r="D44" s="308"/>
      <c r="E44" s="308"/>
      <c r="F44" s="308"/>
      <c r="G44" s="308"/>
      <c r="H44" s="308"/>
      <c r="I44" s="301"/>
      <c r="J44" s="301"/>
      <c r="K44" s="5"/>
      <c r="L44" s="5"/>
      <c r="M44" s="5"/>
      <c r="N44" s="5"/>
      <c r="O44" s="301"/>
      <c r="P44" s="301"/>
      <c r="Q44" s="301"/>
      <c r="R44" s="301"/>
      <c r="S44" s="301"/>
    </row>
    <row r="45" spans="1:19" ht="43.5">
      <c r="A45" s="308"/>
      <c r="B45" s="308"/>
      <c r="C45" s="71" t="s">
        <v>67</v>
      </c>
      <c r="D45" s="71" t="s">
        <v>186</v>
      </c>
      <c r="E45" s="12" t="s">
        <v>578</v>
      </c>
      <c r="F45" s="13"/>
      <c r="G45" s="308"/>
      <c r="H45" s="308"/>
      <c r="I45" s="301"/>
      <c r="J45" s="301"/>
      <c r="K45" s="5"/>
      <c r="L45" s="5"/>
      <c r="M45" s="5"/>
      <c r="N45" s="5"/>
      <c r="O45" s="301"/>
      <c r="P45" s="301"/>
      <c r="Q45" s="301"/>
      <c r="R45" s="301"/>
      <c r="S45" s="301"/>
    </row>
    <row r="46" spans="1:19">
      <c r="A46" s="308"/>
      <c r="B46" s="382" t="s">
        <v>195</v>
      </c>
      <c r="C46" s="363">
        <v>29232</v>
      </c>
      <c r="D46" s="363">
        <v>1702</v>
      </c>
      <c r="E46" s="291">
        <v>62110</v>
      </c>
      <c r="F46" s="3"/>
      <c r="G46" s="308"/>
      <c r="H46" s="308"/>
      <c r="I46" s="308"/>
      <c r="J46" s="308"/>
      <c r="K46" s="11"/>
      <c r="L46" s="11"/>
      <c r="M46" s="11"/>
      <c r="N46" s="11"/>
      <c r="O46" s="308"/>
      <c r="P46" s="308"/>
      <c r="Q46" s="308"/>
      <c r="R46" s="308"/>
      <c r="S46" s="308"/>
    </row>
    <row r="47" spans="1:19">
      <c r="A47" s="308"/>
      <c r="B47" s="382" t="s">
        <v>210</v>
      </c>
      <c r="C47" s="363">
        <v>40991</v>
      </c>
      <c r="D47" s="363">
        <v>2209</v>
      </c>
      <c r="E47" s="291">
        <v>62110</v>
      </c>
      <c r="F47" s="3"/>
      <c r="G47" s="308"/>
      <c r="H47" s="308"/>
      <c r="I47" s="308"/>
      <c r="J47" s="308"/>
      <c r="K47" s="11"/>
      <c r="L47" s="11"/>
      <c r="M47" s="11"/>
      <c r="N47" s="11"/>
      <c r="O47" s="308"/>
      <c r="P47" s="308"/>
      <c r="Q47" s="308"/>
      <c r="R47" s="308"/>
      <c r="S47" s="308"/>
    </row>
    <row r="48" spans="1:19">
      <c r="A48" s="308"/>
      <c r="B48" s="382" t="s">
        <v>214</v>
      </c>
      <c r="C48" s="363">
        <v>42279</v>
      </c>
      <c r="D48" s="363">
        <v>8180</v>
      </c>
      <c r="E48" s="291">
        <v>62110</v>
      </c>
      <c r="F48" s="3"/>
      <c r="G48" s="308"/>
      <c r="H48" s="308"/>
      <c r="I48" s="308"/>
      <c r="J48" s="308"/>
      <c r="K48" s="11"/>
      <c r="L48" s="11"/>
      <c r="M48" s="11"/>
      <c r="N48" s="11"/>
      <c r="O48" s="308"/>
      <c r="P48" s="308"/>
      <c r="Q48" s="308"/>
      <c r="R48" s="308"/>
      <c r="S48" s="308"/>
    </row>
    <row r="49" spans="1:14">
      <c r="A49" s="308"/>
      <c r="B49" s="382" t="s">
        <v>212</v>
      </c>
      <c r="C49" s="363">
        <v>53275</v>
      </c>
      <c r="D49" s="363">
        <v>12166</v>
      </c>
      <c r="E49" s="291">
        <v>62110</v>
      </c>
      <c r="F49" s="3"/>
      <c r="G49" s="308"/>
      <c r="H49" s="308"/>
      <c r="I49" s="308"/>
      <c r="J49" s="308"/>
      <c r="K49" s="11"/>
      <c r="L49" s="11"/>
      <c r="M49" s="11"/>
      <c r="N49" s="11"/>
    </row>
    <row r="50" spans="1:14">
      <c r="A50" s="308"/>
      <c r="B50" s="382" t="s">
        <v>211</v>
      </c>
      <c r="C50" s="363">
        <v>59219</v>
      </c>
      <c r="D50" s="363">
        <v>7211</v>
      </c>
      <c r="E50" s="291">
        <v>62110</v>
      </c>
      <c r="F50" s="3"/>
      <c r="G50" s="308"/>
      <c r="H50" s="308"/>
      <c r="I50" s="308"/>
      <c r="J50" s="308"/>
      <c r="K50" s="11"/>
      <c r="L50" s="11"/>
      <c r="M50" s="11"/>
      <c r="N50" s="11"/>
    </row>
    <row r="51" spans="1:14">
      <c r="A51" s="308"/>
      <c r="B51" s="382" t="s">
        <v>219</v>
      </c>
      <c r="C51" s="363">
        <v>61366</v>
      </c>
      <c r="D51" s="363">
        <v>4314</v>
      </c>
      <c r="E51" s="291">
        <v>62110</v>
      </c>
      <c r="F51" s="3"/>
      <c r="G51" s="308"/>
      <c r="H51" s="308"/>
      <c r="I51" s="308"/>
      <c r="J51" s="308"/>
      <c r="K51" s="11"/>
      <c r="L51" s="11"/>
      <c r="M51" s="11"/>
      <c r="N51" s="11"/>
    </row>
    <row r="52" spans="1:14">
      <c r="A52" s="308"/>
      <c r="B52" s="382" t="s">
        <v>227</v>
      </c>
      <c r="C52" s="363">
        <v>61875</v>
      </c>
      <c r="D52" s="363">
        <v>6906</v>
      </c>
      <c r="E52" s="291">
        <v>62110</v>
      </c>
      <c r="F52" s="3"/>
      <c r="G52" s="308"/>
      <c r="H52" s="308"/>
      <c r="I52" s="308"/>
      <c r="J52" s="308"/>
      <c r="K52" s="11"/>
      <c r="L52" s="11"/>
      <c r="M52" s="11"/>
      <c r="N52" s="11"/>
    </row>
    <row r="53" spans="1:14">
      <c r="A53" s="308"/>
      <c r="B53" s="382" t="s">
        <v>565</v>
      </c>
      <c r="C53" s="363">
        <v>62994</v>
      </c>
      <c r="D53" s="363">
        <v>8186</v>
      </c>
      <c r="E53" s="291">
        <v>62110</v>
      </c>
      <c r="F53" s="3"/>
      <c r="G53" s="308"/>
      <c r="H53" s="308"/>
      <c r="I53" s="308"/>
      <c r="J53" s="308"/>
      <c r="K53" s="11"/>
      <c r="L53" s="11"/>
      <c r="M53" s="11"/>
      <c r="N53" s="11"/>
    </row>
    <row r="54" spans="1:14">
      <c r="A54" s="308"/>
      <c r="B54" s="382" t="s">
        <v>208</v>
      </c>
      <c r="C54" s="363">
        <v>70393</v>
      </c>
      <c r="D54" s="363">
        <v>10564</v>
      </c>
      <c r="E54" s="291">
        <v>62110</v>
      </c>
      <c r="F54" s="3"/>
      <c r="G54" s="308"/>
      <c r="H54" s="308"/>
      <c r="I54" s="308"/>
      <c r="J54" s="308"/>
      <c r="K54" s="11"/>
      <c r="L54" s="11"/>
      <c r="M54" s="11"/>
      <c r="N54" s="11"/>
    </row>
    <row r="55" spans="1:14">
      <c r="A55" s="308"/>
      <c r="B55" s="382" t="s">
        <v>221</v>
      </c>
      <c r="C55" s="363">
        <v>72372</v>
      </c>
      <c r="D55" s="363">
        <v>5740</v>
      </c>
      <c r="E55" s="291">
        <v>62110</v>
      </c>
      <c r="F55" s="1"/>
      <c r="G55" s="308"/>
      <c r="H55" s="308"/>
      <c r="I55" s="308"/>
      <c r="J55" s="308"/>
      <c r="K55" s="11"/>
      <c r="L55" s="11"/>
      <c r="M55" s="11"/>
      <c r="N55" s="11"/>
    </row>
    <row r="56" spans="1:14">
      <c r="A56" s="308"/>
      <c r="B56" s="382" t="s">
        <v>216</v>
      </c>
      <c r="C56" s="363">
        <v>73048</v>
      </c>
      <c r="D56" s="363">
        <v>3580</v>
      </c>
      <c r="E56" s="291">
        <v>62110</v>
      </c>
      <c r="F56" s="1"/>
      <c r="G56" s="308"/>
      <c r="H56" s="308"/>
      <c r="I56" s="308"/>
      <c r="J56" s="308"/>
      <c r="K56" s="11"/>
      <c r="L56" s="11"/>
      <c r="M56" s="11"/>
      <c r="N56" s="11"/>
    </row>
    <row r="57" spans="1:14">
      <c r="A57" s="308"/>
      <c r="B57" s="382" t="s">
        <v>215</v>
      </c>
      <c r="C57" s="363">
        <v>74196</v>
      </c>
      <c r="D57" s="363">
        <v>4302</v>
      </c>
      <c r="E57" s="291">
        <v>62110</v>
      </c>
      <c r="F57" s="3"/>
      <c r="G57" s="308"/>
      <c r="H57" s="308"/>
      <c r="I57" s="308"/>
      <c r="J57" s="308"/>
      <c r="K57" s="11"/>
      <c r="L57" s="11"/>
      <c r="M57" s="11"/>
      <c r="N57" s="11"/>
    </row>
    <row r="58" spans="1:14">
      <c r="A58" s="308"/>
      <c r="B58" s="382" t="s">
        <v>252</v>
      </c>
      <c r="C58" s="363">
        <v>74329</v>
      </c>
      <c r="D58" s="363">
        <v>8650</v>
      </c>
      <c r="E58" s="291">
        <v>62110</v>
      </c>
      <c r="F58" s="3"/>
      <c r="G58" s="308"/>
      <c r="H58" s="308"/>
      <c r="I58" s="308"/>
      <c r="J58" s="308"/>
      <c r="K58" s="11"/>
      <c r="L58" s="11"/>
      <c r="M58" s="11"/>
      <c r="N58" s="11"/>
    </row>
    <row r="59" spans="1:14">
      <c r="A59" s="308"/>
      <c r="B59" s="382" t="s">
        <v>224</v>
      </c>
      <c r="C59" s="363">
        <v>76429</v>
      </c>
      <c r="D59" s="363">
        <v>17441</v>
      </c>
      <c r="E59" s="291">
        <v>62110</v>
      </c>
      <c r="F59" s="3"/>
      <c r="G59" s="308"/>
      <c r="H59" s="308"/>
      <c r="I59" s="308"/>
      <c r="J59" s="308"/>
      <c r="K59" s="11"/>
      <c r="L59" s="11"/>
      <c r="M59" s="11"/>
      <c r="N59" s="11"/>
    </row>
    <row r="60" spans="1:14">
      <c r="A60" s="308"/>
      <c r="B60" s="382" t="s">
        <v>213</v>
      </c>
      <c r="C60" s="363">
        <v>82117</v>
      </c>
      <c r="D60" s="363">
        <v>6703</v>
      </c>
      <c r="E60" s="291">
        <v>62110</v>
      </c>
      <c r="F60" s="3"/>
      <c r="G60" s="308"/>
      <c r="H60" s="308"/>
      <c r="I60" s="308"/>
      <c r="J60" s="308"/>
      <c r="K60" s="11"/>
      <c r="L60" s="11"/>
      <c r="M60" s="11"/>
      <c r="N60" s="11"/>
    </row>
    <row r="61" spans="1:14">
      <c r="A61" s="308"/>
      <c r="B61" s="382" t="s">
        <v>207</v>
      </c>
      <c r="C61" s="363">
        <v>82500</v>
      </c>
      <c r="D61" s="363">
        <v>8864</v>
      </c>
      <c r="E61" s="291">
        <v>62110</v>
      </c>
      <c r="F61" s="3"/>
      <c r="G61" s="308"/>
      <c r="H61" s="308"/>
      <c r="I61" s="308"/>
      <c r="J61" s="308"/>
      <c r="K61" s="11"/>
      <c r="L61" s="11"/>
      <c r="M61" s="11"/>
      <c r="N61" s="11"/>
    </row>
    <row r="62" spans="1:14">
      <c r="A62" s="308"/>
      <c r="B62" s="382" t="s">
        <v>222</v>
      </c>
      <c r="C62" s="363">
        <v>82663</v>
      </c>
      <c r="D62" s="363">
        <v>10259</v>
      </c>
      <c r="E62" s="291">
        <v>62110</v>
      </c>
      <c r="F62" s="8"/>
      <c r="G62" s="308"/>
      <c r="H62" s="308"/>
      <c r="I62" s="308"/>
      <c r="J62" s="308"/>
      <c r="K62" s="11"/>
      <c r="L62" s="11"/>
      <c r="M62" s="11"/>
      <c r="N62" s="11"/>
    </row>
    <row r="63" spans="1:14">
      <c r="A63" s="308"/>
      <c r="B63" s="382" t="s">
        <v>225</v>
      </c>
      <c r="C63" s="363">
        <v>83045</v>
      </c>
      <c r="D63" s="363">
        <v>13368</v>
      </c>
      <c r="E63" s="291">
        <v>62110</v>
      </c>
      <c r="F63" s="308"/>
      <c r="G63" s="308"/>
      <c r="H63" s="308"/>
      <c r="I63" s="308"/>
      <c r="J63" s="308"/>
      <c r="K63" s="308"/>
      <c r="L63" s="308"/>
      <c r="M63" s="308"/>
      <c r="N63" s="308"/>
    </row>
    <row r="64" spans="1:14">
      <c r="A64" s="308"/>
      <c r="B64" s="382" t="s">
        <v>217</v>
      </c>
      <c r="C64" s="363">
        <v>87156</v>
      </c>
      <c r="D64" s="363">
        <v>11472</v>
      </c>
      <c r="E64" s="291">
        <v>62110</v>
      </c>
      <c r="F64" s="308"/>
      <c r="G64" s="308"/>
      <c r="H64" s="308"/>
      <c r="I64" s="308"/>
      <c r="J64" s="308"/>
      <c r="K64" s="308"/>
      <c r="L64" s="308"/>
      <c r="M64" s="308"/>
      <c r="N64" s="308"/>
    </row>
    <row r="65" spans="2:5">
      <c r="B65" s="382" t="s">
        <v>197</v>
      </c>
      <c r="C65" s="363">
        <v>96838</v>
      </c>
      <c r="D65" s="363">
        <v>11828</v>
      </c>
      <c r="E65" s="291">
        <v>62110</v>
      </c>
    </row>
    <row r="66" spans="2:5">
      <c r="B66" s="382" t="s">
        <v>223</v>
      </c>
      <c r="C66" s="363">
        <v>109013</v>
      </c>
      <c r="D66" s="363">
        <v>13007</v>
      </c>
      <c r="E66" s="291">
        <v>62110</v>
      </c>
    </row>
    <row r="67" spans="2:5">
      <c r="B67" s="382" t="s">
        <v>226</v>
      </c>
      <c r="C67" s="363">
        <v>112917</v>
      </c>
      <c r="D67" s="363">
        <v>23042</v>
      </c>
      <c r="E67" s="291">
        <v>62110</v>
      </c>
    </row>
    <row r="68" spans="2:5">
      <c r="B68" s="382" t="s">
        <v>228</v>
      </c>
      <c r="C68" s="363">
        <v>116500</v>
      </c>
      <c r="D68" s="363">
        <v>24164</v>
      </c>
      <c r="E68" s="291">
        <v>62110</v>
      </c>
    </row>
    <row r="69" spans="2:5" s="248" customFormat="1">
      <c r="B69" s="233"/>
      <c r="C69" s="230"/>
      <c r="D69" s="230"/>
      <c r="E69" s="308"/>
    </row>
    <row r="117" spans="1:8">
      <c r="A117" s="472" t="s">
        <v>534</v>
      </c>
      <c r="B117" s="472"/>
      <c r="C117" s="472"/>
      <c r="D117" s="472"/>
      <c r="E117" s="472"/>
      <c r="F117" s="472"/>
      <c r="G117" s="472"/>
      <c r="H117" s="472"/>
    </row>
    <row r="118" spans="1:8">
      <c r="A118" s="470" t="s">
        <v>262</v>
      </c>
      <c r="B118" s="470"/>
      <c r="C118" s="470"/>
      <c r="D118" s="470"/>
      <c r="E118" s="470"/>
      <c r="F118" s="470"/>
      <c r="G118" s="470"/>
      <c r="H118" s="470"/>
    </row>
  </sheetData>
  <sortState ref="B47:E69">
    <sortCondition ref="C46:C68"/>
  </sortState>
  <mergeCells count="9">
    <mergeCell ref="A43:H43"/>
    <mergeCell ref="A117:H117"/>
    <mergeCell ref="A118:H118"/>
    <mergeCell ref="A41:H41"/>
    <mergeCell ref="A1:H1"/>
    <mergeCell ref="A28:H28"/>
    <mergeCell ref="A29:H29"/>
    <mergeCell ref="A31:H31"/>
    <mergeCell ref="A40:H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70" zoomScaleNormal="70" workbookViewId="0">
      <selection activeCell="I27" sqref="I27"/>
    </sheetView>
  </sheetViews>
  <sheetFormatPr defaultRowHeight="14.5"/>
  <cols>
    <col min="1" max="1" width="16.453125" customWidth="1"/>
    <col min="2" max="2" width="19.453125" customWidth="1"/>
    <col min="3" max="3" width="13.1796875" customWidth="1"/>
    <col min="4" max="4" width="11.453125" customWidth="1"/>
    <col min="5" max="5" width="11.1796875" customWidth="1"/>
    <col min="6" max="6" width="10.453125" customWidth="1"/>
    <col min="7" max="7" width="9.81640625" customWidth="1"/>
    <col min="8" max="8" width="10.453125" customWidth="1"/>
  </cols>
  <sheetData>
    <row r="1" spans="1:15" s="73" customFormat="1">
      <c r="A1" s="469" t="s">
        <v>265</v>
      </c>
      <c r="B1" s="469"/>
      <c r="C1" s="469"/>
      <c r="D1" s="469"/>
      <c r="E1" s="469"/>
      <c r="F1" s="469"/>
      <c r="G1" s="469"/>
      <c r="H1" s="469"/>
      <c r="I1" s="302"/>
      <c r="J1" s="213"/>
      <c r="K1" s="213"/>
      <c r="L1" s="213"/>
      <c r="M1" s="213"/>
      <c r="N1" s="213"/>
      <c r="O1" s="213"/>
    </row>
    <row r="2" spans="1:15">
      <c r="A2" s="315"/>
      <c r="B2" s="315"/>
      <c r="C2" s="308"/>
      <c r="D2" s="315"/>
      <c r="E2" s="315"/>
      <c r="F2" s="315"/>
      <c r="G2" s="315"/>
      <c r="H2" s="315"/>
      <c r="I2" s="308"/>
      <c r="J2" s="308"/>
      <c r="K2" s="308"/>
      <c r="L2" s="308"/>
      <c r="M2" s="308"/>
      <c r="N2" s="308"/>
      <c r="O2" s="308"/>
    </row>
    <row r="3" spans="1:15" ht="24.5">
      <c r="A3" s="308"/>
      <c r="B3" s="54"/>
      <c r="C3" s="335" t="s">
        <v>54</v>
      </c>
      <c r="D3" s="145" t="s">
        <v>186</v>
      </c>
      <c r="E3" s="382" t="s">
        <v>13</v>
      </c>
      <c r="F3" s="382" t="s">
        <v>266</v>
      </c>
      <c r="G3" s="308"/>
      <c r="H3" s="308"/>
      <c r="I3" s="308"/>
      <c r="J3" s="308"/>
      <c r="K3" s="308"/>
      <c r="L3" s="308"/>
      <c r="M3" s="308"/>
      <c r="N3" s="308"/>
      <c r="O3" s="308"/>
    </row>
    <row r="4" spans="1:15">
      <c r="A4" s="308"/>
      <c r="B4" s="429" t="s">
        <v>19</v>
      </c>
      <c r="C4" s="430">
        <v>0.13553594490000001</v>
      </c>
      <c r="D4" s="421" t="s">
        <v>267</v>
      </c>
      <c r="E4" s="420"/>
      <c r="F4" s="422">
        <v>0.19</v>
      </c>
      <c r="G4" s="308"/>
      <c r="H4" s="308"/>
      <c r="I4" s="308"/>
      <c r="J4" s="308"/>
      <c r="K4" s="308"/>
      <c r="L4" s="308"/>
      <c r="M4" s="308"/>
      <c r="N4" s="308"/>
      <c r="O4" s="308"/>
    </row>
    <row r="5" spans="1:15">
      <c r="A5" s="308"/>
      <c r="B5" s="429" t="s">
        <v>26</v>
      </c>
      <c r="C5" s="430">
        <v>0.1385342551</v>
      </c>
      <c r="D5" s="423" t="s">
        <v>269</v>
      </c>
      <c r="E5" s="420"/>
      <c r="F5" s="422">
        <v>0.19</v>
      </c>
      <c r="G5" s="308"/>
      <c r="H5" s="308"/>
      <c r="I5" s="308"/>
      <c r="J5" s="308"/>
      <c r="K5" s="308"/>
      <c r="L5" s="308"/>
      <c r="M5" s="308"/>
      <c r="N5" s="308"/>
      <c r="O5" s="308"/>
    </row>
    <row r="6" spans="1:15">
      <c r="A6" s="308"/>
      <c r="B6" s="429" t="s">
        <v>20</v>
      </c>
      <c r="C6" s="430">
        <v>0.13930187460000001</v>
      </c>
      <c r="D6" s="421" t="s">
        <v>269</v>
      </c>
      <c r="E6" s="420"/>
      <c r="F6" s="422">
        <v>0.19</v>
      </c>
      <c r="G6" s="308"/>
      <c r="H6" s="308"/>
      <c r="I6" s="308"/>
      <c r="J6" s="308"/>
      <c r="K6" s="308"/>
      <c r="L6" s="308"/>
      <c r="M6" s="308"/>
      <c r="N6" s="308"/>
      <c r="O6" s="308"/>
    </row>
    <row r="7" spans="1:15">
      <c r="A7" s="308"/>
      <c r="B7" s="429" t="s">
        <v>16</v>
      </c>
      <c r="C7" s="430">
        <v>0.14153445578999999</v>
      </c>
      <c r="D7" s="421" t="s">
        <v>269</v>
      </c>
      <c r="E7" s="420"/>
      <c r="F7" s="422">
        <v>0.19</v>
      </c>
      <c r="G7" s="308"/>
      <c r="H7" s="308"/>
      <c r="I7" s="308"/>
      <c r="J7" s="308"/>
      <c r="K7" s="308"/>
      <c r="L7" s="308"/>
      <c r="M7" s="308"/>
      <c r="N7" s="308"/>
      <c r="O7" s="308"/>
    </row>
    <row r="8" spans="1:15">
      <c r="A8" s="308"/>
      <c r="B8" s="429" t="s">
        <v>17</v>
      </c>
      <c r="C8" s="430">
        <v>0.14162754304</v>
      </c>
      <c r="D8" s="423" t="s">
        <v>269</v>
      </c>
      <c r="E8" s="420"/>
      <c r="F8" s="422">
        <v>0.19</v>
      </c>
      <c r="G8" s="308"/>
      <c r="H8" s="308"/>
      <c r="I8" s="308"/>
      <c r="J8" s="308"/>
      <c r="K8" s="308"/>
      <c r="L8" s="308"/>
      <c r="M8" s="308"/>
      <c r="N8" s="308"/>
      <c r="O8" s="308"/>
    </row>
    <row r="9" spans="1:15">
      <c r="A9" s="308"/>
      <c r="B9" s="429" t="s">
        <v>21</v>
      </c>
      <c r="C9" s="430">
        <v>0.14280635076000001</v>
      </c>
      <c r="D9" s="421" t="s">
        <v>268</v>
      </c>
      <c r="E9" s="420"/>
      <c r="F9" s="422">
        <v>0.19</v>
      </c>
      <c r="G9" s="308"/>
      <c r="H9" s="308"/>
      <c r="I9" s="308"/>
      <c r="J9" s="308"/>
      <c r="K9" s="308"/>
      <c r="L9" s="308"/>
      <c r="M9" s="308"/>
      <c r="N9" s="308"/>
      <c r="O9" s="308"/>
    </row>
    <row r="10" spans="1:15">
      <c r="A10" s="308"/>
      <c r="B10" s="429" t="s">
        <v>28</v>
      </c>
      <c r="C10" s="430">
        <v>0.14720072195</v>
      </c>
      <c r="D10" s="423" t="s">
        <v>270</v>
      </c>
      <c r="E10" s="420"/>
      <c r="F10" s="422">
        <v>0.19</v>
      </c>
      <c r="G10" s="308"/>
      <c r="H10" s="308"/>
      <c r="I10" s="308"/>
      <c r="J10" s="308"/>
      <c r="K10" s="308"/>
      <c r="L10" s="308"/>
      <c r="M10" s="308"/>
      <c r="N10" s="308"/>
      <c r="O10" s="308"/>
    </row>
    <row r="11" spans="1:15">
      <c r="A11" s="308"/>
      <c r="B11" s="429" t="s">
        <v>15</v>
      </c>
      <c r="C11" s="430">
        <v>0.16485344938000002</v>
      </c>
      <c r="D11" s="421" t="s">
        <v>271</v>
      </c>
      <c r="E11" s="420"/>
      <c r="F11" s="422">
        <v>0.19</v>
      </c>
      <c r="G11" s="308"/>
      <c r="H11" s="308"/>
      <c r="I11" s="308"/>
      <c r="J11" s="308"/>
      <c r="K11" s="308"/>
      <c r="L11" s="308"/>
      <c r="M11" s="308"/>
      <c r="N11" s="308"/>
      <c r="O11" s="308"/>
    </row>
    <row r="12" spans="1:15">
      <c r="A12" s="308"/>
      <c r="B12" s="429" t="s">
        <v>32</v>
      </c>
      <c r="C12" s="430">
        <v>0.17056929659</v>
      </c>
      <c r="D12" s="423" t="s">
        <v>272</v>
      </c>
      <c r="E12" s="420"/>
      <c r="F12" s="422">
        <v>0.19</v>
      </c>
      <c r="G12" s="308"/>
      <c r="H12" s="308"/>
      <c r="I12" s="308"/>
      <c r="J12" s="308"/>
      <c r="K12" s="308"/>
      <c r="L12" s="308"/>
      <c r="M12" s="308"/>
      <c r="N12" s="308"/>
      <c r="O12" s="308"/>
    </row>
    <row r="13" spans="1:15">
      <c r="A13" s="308"/>
      <c r="B13" s="429" t="s">
        <v>27</v>
      </c>
      <c r="C13" s="430">
        <v>0.17180856518999998</v>
      </c>
      <c r="D13" s="421" t="s">
        <v>272</v>
      </c>
      <c r="E13" s="420"/>
      <c r="F13" s="422">
        <v>0.19</v>
      </c>
      <c r="G13" s="308"/>
      <c r="H13" s="308"/>
      <c r="I13" s="308"/>
      <c r="J13" s="308"/>
      <c r="K13" s="308"/>
      <c r="L13" s="308"/>
      <c r="M13" s="308"/>
      <c r="N13" s="308"/>
      <c r="O13" s="308"/>
    </row>
    <row r="14" spans="1:15">
      <c r="A14" s="308"/>
      <c r="B14" s="429" t="s">
        <v>24</v>
      </c>
      <c r="C14" s="430">
        <v>0.1806347724</v>
      </c>
      <c r="D14" s="421" t="s">
        <v>579</v>
      </c>
      <c r="E14" s="420"/>
      <c r="F14" s="422">
        <v>0.19</v>
      </c>
      <c r="G14" s="308"/>
      <c r="H14" s="308"/>
      <c r="I14" s="308"/>
      <c r="J14" s="308"/>
      <c r="K14" s="308"/>
      <c r="L14" s="308"/>
      <c r="M14" s="308"/>
      <c r="N14" s="308"/>
      <c r="O14" s="308"/>
    </row>
    <row r="15" spans="1:15">
      <c r="A15" s="308"/>
      <c r="B15" s="429" t="s">
        <v>18</v>
      </c>
      <c r="C15" s="430">
        <v>0.18181075301999999</v>
      </c>
      <c r="D15" s="423" t="s">
        <v>579</v>
      </c>
      <c r="E15" s="420"/>
      <c r="F15" s="422">
        <v>0.19</v>
      </c>
      <c r="G15" s="308"/>
      <c r="H15" s="308"/>
      <c r="I15" s="308"/>
      <c r="J15" s="308"/>
      <c r="K15" s="308"/>
      <c r="L15" s="308"/>
      <c r="M15" s="308"/>
      <c r="N15" s="308"/>
      <c r="O15" s="308"/>
    </row>
    <row r="16" spans="1:15">
      <c r="A16" s="308"/>
      <c r="B16" s="429" t="s">
        <v>23</v>
      </c>
      <c r="C16" s="430">
        <v>0.18308577693</v>
      </c>
      <c r="D16" s="421" t="s">
        <v>579</v>
      </c>
      <c r="E16" s="420"/>
      <c r="F16" s="422">
        <v>0.19</v>
      </c>
      <c r="G16" s="308"/>
      <c r="H16" s="308"/>
      <c r="I16" s="308"/>
      <c r="J16" s="308"/>
      <c r="K16" s="308"/>
      <c r="L16" s="308"/>
      <c r="M16" s="308"/>
      <c r="N16" s="308"/>
      <c r="O16" s="308"/>
    </row>
    <row r="17" spans="1:19">
      <c r="A17" s="308"/>
      <c r="B17" s="429" t="s">
        <v>14</v>
      </c>
      <c r="C17" s="430">
        <v>0.19370698132</v>
      </c>
      <c r="D17" s="423" t="s">
        <v>273</v>
      </c>
      <c r="E17" s="420"/>
      <c r="F17" s="422">
        <v>0.19</v>
      </c>
      <c r="G17" s="308"/>
      <c r="H17" s="308"/>
      <c r="I17" s="308"/>
      <c r="J17" s="308"/>
      <c r="K17" s="308"/>
      <c r="L17" s="308"/>
      <c r="M17" s="308"/>
      <c r="N17" s="308"/>
      <c r="O17" s="308"/>
      <c r="P17" s="308"/>
      <c r="Q17" s="308"/>
      <c r="R17" s="308"/>
      <c r="S17" s="308"/>
    </row>
    <row r="18" spans="1:19">
      <c r="A18" s="308"/>
      <c r="B18" s="429" t="s">
        <v>31</v>
      </c>
      <c r="C18" s="430">
        <v>0.19535095163000002</v>
      </c>
      <c r="D18" s="423" t="s">
        <v>580</v>
      </c>
      <c r="E18" s="420"/>
      <c r="F18" s="422">
        <v>0.19</v>
      </c>
      <c r="G18" s="308"/>
      <c r="H18" s="308"/>
      <c r="I18" s="308"/>
      <c r="J18" s="308"/>
      <c r="K18" s="308"/>
      <c r="L18" s="308"/>
      <c r="M18" s="308"/>
      <c r="N18" s="308"/>
      <c r="O18" s="308"/>
      <c r="P18" s="308"/>
      <c r="Q18" s="308"/>
      <c r="R18" s="308"/>
      <c r="S18" s="308"/>
    </row>
    <row r="19" spans="1:19">
      <c r="A19" s="308"/>
      <c r="B19" s="429" t="s">
        <v>30</v>
      </c>
      <c r="C19" s="430">
        <v>0.20591247243000002</v>
      </c>
      <c r="D19" s="423" t="s">
        <v>581</v>
      </c>
      <c r="E19" s="420"/>
      <c r="F19" s="422">
        <v>0.19</v>
      </c>
      <c r="G19" s="308"/>
      <c r="H19" s="308"/>
      <c r="I19" s="308"/>
      <c r="J19" s="308"/>
      <c r="K19" s="308"/>
      <c r="L19" s="308"/>
      <c r="M19" s="308"/>
      <c r="N19" s="308"/>
      <c r="O19" s="308"/>
      <c r="P19" s="308"/>
      <c r="Q19" s="308"/>
      <c r="R19" s="308"/>
      <c r="S19" s="308"/>
    </row>
    <row r="20" spans="1:19">
      <c r="A20" s="308"/>
      <c r="B20" s="429" t="s">
        <v>22</v>
      </c>
      <c r="C20" s="430">
        <v>0.20844871146999999</v>
      </c>
      <c r="D20" s="421" t="s">
        <v>274</v>
      </c>
      <c r="E20" s="420"/>
      <c r="F20" s="422">
        <v>0.19</v>
      </c>
      <c r="G20" s="308"/>
      <c r="H20" s="308"/>
      <c r="I20" s="308"/>
      <c r="J20" s="308"/>
      <c r="K20" s="308"/>
      <c r="L20" s="308"/>
      <c r="M20" s="308"/>
      <c r="N20" s="308"/>
      <c r="O20" s="308"/>
      <c r="P20" s="308"/>
      <c r="Q20" s="308"/>
      <c r="R20" s="308"/>
      <c r="S20" s="308"/>
    </row>
    <row r="21" spans="1:19" s="384" customFormat="1">
      <c r="B21" s="365" t="s">
        <v>25</v>
      </c>
      <c r="D21" s="362" t="s">
        <v>582</v>
      </c>
      <c r="E21" s="419">
        <v>0.21206187985</v>
      </c>
      <c r="F21" s="350">
        <v>0.19</v>
      </c>
    </row>
    <row r="22" spans="1:19">
      <c r="A22" s="308"/>
      <c r="B22" s="429" t="s">
        <v>33</v>
      </c>
      <c r="C22" s="430">
        <v>0.22015802784000002</v>
      </c>
      <c r="D22" s="423" t="s">
        <v>583</v>
      </c>
      <c r="E22" s="420"/>
      <c r="F22" s="422">
        <v>0.19</v>
      </c>
      <c r="G22" s="308"/>
      <c r="H22" s="308"/>
      <c r="I22" s="308"/>
      <c r="J22" s="308"/>
      <c r="K22" s="308"/>
      <c r="L22" s="308"/>
      <c r="M22" s="308"/>
      <c r="N22" s="308"/>
      <c r="O22" s="308"/>
      <c r="P22" s="308"/>
      <c r="Q22" s="308"/>
      <c r="R22" s="308"/>
      <c r="S22" s="308"/>
    </row>
    <row r="23" spans="1:19">
      <c r="A23" s="308"/>
      <c r="B23" s="429" t="s">
        <v>29</v>
      </c>
      <c r="C23" s="430">
        <v>0.25126403166</v>
      </c>
      <c r="D23" s="421" t="s">
        <v>276</v>
      </c>
      <c r="E23" s="420"/>
      <c r="F23" s="422">
        <v>0.19</v>
      </c>
      <c r="G23" s="308"/>
      <c r="H23" s="308"/>
      <c r="I23" s="308"/>
      <c r="J23" s="308"/>
      <c r="K23" s="308"/>
      <c r="L23" s="308"/>
      <c r="M23" s="308"/>
      <c r="N23" s="308"/>
      <c r="O23" s="308"/>
      <c r="P23" s="308"/>
      <c r="Q23" s="308"/>
      <c r="R23" s="308"/>
      <c r="S23" s="308"/>
    </row>
    <row r="24" spans="1:19">
      <c r="A24" s="308"/>
      <c r="B24" s="429" t="s">
        <v>8</v>
      </c>
      <c r="C24" s="430">
        <v>0.25300676363000002</v>
      </c>
      <c r="D24" s="423" t="s">
        <v>276</v>
      </c>
      <c r="E24" s="420"/>
      <c r="F24" s="422">
        <v>0.19</v>
      </c>
      <c r="G24" s="308"/>
      <c r="H24" s="308"/>
      <c r="I24" s="308"/>
      <c r="J24" s="308"/>
      <c r="K24" s="308"/>
      <c r="L24" s="308"/>
      <c r="M24" s="308"/>
      <c r="N24" s="308"/>
      <c r="O24" s="308"/>
      <c r="P24" s="308"/>
      <c r="Q24" s="308"/>
      <c r="R24" s="308"/>
      <c r="S24" s="308"/>
    </row>
    <row r="25" spans="1:19">
      <c r="A25" s="308"/>
      <c r="B25" s="424" t="s">
        <v>9</v>
      </c>
      <c r="C25" s="425">
        <v>0.19</v>
      </c>
      <c r="D25" s="426"/>
      <c r="E25" s="427"/>
      <c r="F25" s="420"/>
      <c r="G25" s="308"/>
      <c r="H25" s="308"/>
      <c r="I25" s="308"/>
      <c r="J25" s="308"/>
      <c r="K25" s="308"/>
      <c r="L25" s="308"/>
      <c r="M25" s="308"/>
      <c r="N25" s="308"/>
      <c r="O25" s="308"/>
      <c r="P25" s="308"/>
      <c r="Q25" s="308"/>
      <c r="R25" s="308"/>
      <c r="S25" s="308"/>
    </row>
    <row r="26" spans="1:19">
      <c r="A26" s="308"/>
      <c r="D26" s="428"/>
      <c r="E26" s="420"/>
      <c r="F26" s="420"/>
      <c r="G26" s="308"/>
      <c r="H26" s="308"/>
      <c r="I26" s="308"/>
      <c r="J26" s="308"/>
      <c r="K26" s="308"/>
      <c r="L26" s="308"/>
      <c r="M26" s="308"/>
      <c r="N26" s="308"/>
      <c r="O26" s="308"/>
      <c r="P26" s="308"/>
      <c r="Q26" s="308"/>
      <c r="R26" s="308"/>
      <c r="S26" s="308"/>
    </row>
    <row r="27" spans="1:19">
      <c r="A27" s="315"/>
      <c r="B27" s="315"/>
      <c r="C27" s="315"/>
      <c r="D27" s="315"/>
      <c r="E27" s="315"/>
      <c r="F27" s="315"/>
      <c r="G27" s="315"/>
      <c r="H27" s="315"/>
      <c r="I27" s="308"/>
      <c r="J27" s="308"/>
      <c r="K27" s="308"/>
      <c r="L27" s="308"/>
      <c r="M27" s="308"/>
      <c r="N27" s="308"/>
      <c r="O27" s="308"/>
      <c r="P27" s="308"/>
      <c r="Q27" s="308"/>
      <c r="R27" s="308"/>
      <c r="S27" s="308"/>
    </row>
    <row r="28" spans="1:19" ht="14.25" customHeight="1">
      <c r="A28" s="470" t="s">
        <v>535</v>
      </c>
      <c r="B28" s="470"/>
      <c r="C28" s="470"/>
      <c r="D28" s="470"/>
      <c r="E28" s="470"/>
      <c r="F28" s="470"/>
      <c r="G28" s="470"/>
      <c r="H28" s="470"/>
      <c r="I28" s="308"/>
      <c r="J28" s="308"/>
      <c r="K28" s="308"/>
      <c r="L28" s="308"/>
      <c r="M28" s="308"/>
      <c r="N28" s="308"/>
      <c r="O28" s="308"/>
      <c r="P28" s="308"/>
      <c r="Q28" s="308"/>
      <c r="R28" s="308"/>
      <c r="S28" s="308"/>
    </row>
    <row r="29" spans="1:19" s="4" customFormat="1" ht="25.4" customHeight="1">
      <c r="A29" s="477" t="s">
        <v>536</v>
      </c>
      <c r="B29" s="478"/>
      <c r="C29" s="478"/>
      <c r="D29" s="478"/>
      <c r="E29" s="478"/>
      <c r="F29" s="478"/>
      <c r="G29" s="478"/>
      <c r="H29" s="478"/>
      <c r="I29" s="301"/>
      <c r="J29" s="301"/>
      <c r="K29" s="301"/>
      <c r="L29" s="301"/>
      <c r="M29" s="301"/>
      <c r="N29" s="301"/>
      <c r="O29" s="301"/>
      <c r="P29" s="301"/>
      <c r="Q29" s="301"/>
      <c r="R29" s="301"/>
      <c r="S29" s="301"/>
    </row>
    <row r="30" spans="1:19">
      <c r="A30" s="315"/>
      <c r="B30" s="315"/>
      <c r="C30" s="315"/>
      <c r="D30" s="315"/>
      <c r="E30" s="315"/>
      <c r="F30" s="315"/>
      <c r="G30" s="315"/>
      <c r="H30" s="315"/>
      <c r="I30" s="308"/>
      <c r="J30" s="308"/>
      <c r="K30" s="308"/>
      <c r="L30" s="308"/>
      <c r="M30" s="308"/>
      <c r="N30" s="308"/>
      <c r="O30" s="308"/>
      <c r="P30" s="308"/>
      <c r="Q30" s="308"/>
      <c r="R30" s="308"/>
      <c r="S30" s="308"/>
    </row>
    <row r="31" spans="1:19" s="73" customFormat="1">
      <c r="A31" s="469" t="s">
        <v>55</v>
      </c>
      <c r="B31" s="469"/>
      <c r="C31" s="469"/>
      <c r="D31" s="469"/>
      <c r="E31" s="469"/>
      <c r="F31" s="469"/>
      <c r="G31" s="469"/>
      <c r="H31" s="469"/>
      <c r="I31" s="302"/>
      <c r="J31" s="302"/>
      <c r="K31" s="302"/>
      <c r="L31" s="302"/>
      <c r="M31" s="302"/>
      <c r="N31" s="302"/>
      <c r="O31" s="302"/>
      <c r="P31" s="302"/>
      <c r="Q31" s="302"/>
      <c r="R31" s="302"/>
      <c r="S31" s="302"/>
    </row>
    <row r="32" spans="1:19">
      <c r="A32" s="308"/>
      <c r="B32" s="308"/>
      <c r="C32" s="308"/>
      <c r="D32" s="308"/>
      <c r="E32" s="308"/>
      <c r="F32" s="308"/>
      <c r="G32" s="308"/>
      <c r="H32" s="308"/>
      <c r="I32" s="301"/>
      <c r="J32" s="301"/>
      <c r="K32" s="5"/>
      <c r="L32" s="5"/>
      <c r="M32" s="5"/>
      <c r="N32" s="5"/>
      <c r="O32" s="301"/>
      <c r="P32" s="301"/>
      <c r="Q32" s="301"/>
      <c r="R32" s="301"/>
      <c r="S32" s="301"/>
    </row>
    <row r="33" spans="1:19" ht="36">
      <c r="A33" s="308"/>
      <c r="B33" s="308"/>
      <c r="C33" s="70" t="s">
        <v>56</v>
      </c>
      <c r="D33" s="71" t="s">
        <v>186</v>
      </c>
      <c r="E33" s="12"/>
      <c r="F33" s="13"/>
      <c r="G33" s="308"/>
      <c r="H33" s="308"/>
      <c r="I33" s="301"/>
      <c r="J33" s="301"/>
      <c r="K33" s="5"/>
      <c r="L33" s="5"/>
      <c r="M33" s="5"/>
      <c r="N33" s="5"/>
      <c r="O33" s="301"/>
      <c r="P33" s="301"/>
      <c r="Q33" s="301"/>
      <c r="R33" s="301"/>
      <c r="S33" s="301"/>
    </row>
    <row r="34" spans="1:19">
      <c r="A34" s="308"/>
      <c r="B34" s="134">
        <v>2015</v>
      </c>
      <c r="C34" s="146">
        <v>0.25</v>
      </c>
      <c r="D34" s="147" t="s">
        <v>276</v>
      </c>
      <c r="E34" s="3"/>
      <c r="F34" s="3"/>
      <c r="G34" s="308"/>
      <c r="H34" s="308"/>
      <c r="I34" s="308"/>
      <c r="J34" s="308"/>
      <c r="K34" s="11"/>
      <c r="L34" s="11"/>
      <c r="M34" s="11"/>
      <c r="N34" s="11"/>
      <c r="O34" s="308"/>
      <c r="P34" s="308"/>
      <c r="Q34" s="308"/>
      <c r="R34" s="308"/>
      <c r="S34" s="308"/>
    </row>
    <row r="35" spans="1:19">
      <c r="A35" s="308"/>
      <c r="B35" s="134">
        <v>2016</v>
      </c>
      <c r="C35" s="146">
        <v>0.26</v>
      </c>
      <c r="D35" s="147" t="s">
        <v>277</v>
      </c>
      <c r="E35" s="3"/>
      <c r="F35" s="3"/>
      <c r="G35" s="308"/>
      <c r="H35" s="308"/>
      <c r="I35" s="308"/>
      <c r="J35" s="308"/>
      <c r="K35" s="11"/>
      <c r="L35" s="11"/>
      <c r="M35" s="11"/>
      <c r="N35" s="11"/>
      <c r="O35" s="308"/>
      <c r="P35" s="308"/>
      <c r="Q35" s="308"/>
      <c r="R35" s="308"/>
      <c r="S35" s="308"/>
    </row>
    <row r="36" spans="1:19">
      <c r="A36" s="308"/>
      <c r="B36" s="134">
        <v>2017</v>
      </c>
      <c r="C36" s="146">
        <v>0.26</v>
      </c>
      <c r="D36" s="148" t="s">
        <v>275</v>
      </c>
      <c r="E36" s="3"/>
      <c r="F36" s="3"/>
      <c r="G36" s="308"/>
      <c r="H36" s="308"/>
      <c r="I36" s="308"/>
      <c r="J36" s="308"/>
      <c r="K36" s="11"/>
      <c r="L36" s="11"/>
      <c r="M36" s="11"/>
      <c r="N36" s="11"/>
      <c r="O36" s="308"/>
      <c r="P36" s="308"/>
      <c r="Q36" s="308"/>
      <c r="R36" s="308"/>
      <c r="S36" s="308"/>
    </row>
    <row r="37" spans="1:19">
      <c r="A37" s="308"/>
      <c r="B37" s="134">
        <v>2018</v>
      </c>
      <c r="C37" s="146">
        <v>0.26</v>
      </c>
      <c r="D37" s="148" t="s">
        <v>275</v>
      </c>
      <c r="E37" s="3"/>
      <c r="F37" s="3"/>
      <c r="G37" s="308"/>
      <c r="H37" s="308"/>
      <c r="I37" s="308"/>
      <c r="J37" s="308"/>
      <c r="K37" s="11"/>
      <c r="L37" s="11"/>
      <c r="M37" s="11"/>
      <c r="N37" s="11"/>
      <c r="O37" s="308"/>
      <c r="P37" s="308"/>
      <c r="Q37" s="308"/>
      <c r="R37" s="308"/>
      <c r="S37" s="308"/>
    </row>
    <row r="38" spans="1:19">
      <c r="A38" s="308"/>
      <c r="B38" s="134">
        <v>2019</v>
      </c>
      <c r="C38" s="146">
        <v>0.26</v>
      </c>
      <c r="D38" s="148" t="s">
        <v>277</v>
      </c>
      <c r="E38" s="3"/>
      <c r="F38" s="3"/>
      <c r="G38" s="308"/>
      <c r="H38" s="308"/>
      <c r="I38" s="308"/>
      <c r="J38" s="308"/>
      <c r="K38" s="11"/>
      <c r="L38" s="11"/>
      <c r="M38" s="11"/>
      <c r="N38" s="11"/>
      <c r="O38" s="308"/>
      <c r="P38" s="308"/>
      <c r="Q38" s="308"/>
      <c r="R38" s="308"/>
      <c r="S38" s="308"/>
    </row>
    <row r="39" spans="1:19">
      <c r="A39" s="301"/>
      <c r="B39" s="134">
        <v>2020</v>
      </c>
      <c r="C39" s="146">
        <v>0.25</v>
      </c>
      <c r="D39" s="148" t="s">
        <v>276</v>
      </c>
      <c r="E39" s="301"/>
      <c r="F39" s="301"/>
      <c r="G39" s="301"/>
      <c r="H39" s="301"/>
      <c r="I39" s="308"/>
      <c r="J39" s="308"/>
      <c r="K39" s="308"/>
      <c r="L39" s="308"/>
      <c r="M39" s="308"/>
      <c r="N39" s="308"/>
      <c r="O39" s="308"/>
      <c r="P39" s="308"/>
      <c r="Q39" s="308"/>
      <c r="R39" s="308"/>
      <c r="S39" s="308"/>
    </row>
    <row r="40" spans="1:19" s="4" customFormat="1">
      <c r="A40" s="301"/>
      <c r="B40" s="166"/>
      <c r="C40" s="146"/>
      <c r="D40" s="148"/>
      <c r="E40" s="301"/>
      <c r="F40" s="301"/>
      <c r="G40" s="301"/>
      <c r="H40" s="301"/>
      <c r="I40" s="301"/>
      <c r="J40" s="301"/>
      <c r="K40" s="301"/>
      <c r="L40" s="301"/>
      <c r="M40" s="301"/>
      <c r="N40" s="301"/>
      <c r="O40" s="301"/>
      <c r="P40" s="301"/>
      <c r="Q40" s="301"/>
      <c r="R40" s="301"/>
      <c r="S40" s="301"/>
    </row>
    <row r="41" spans="1:19" s="4" customFormat="1" ht="14.25" customHeight="1">
      <c r="A41" s="470" t="s">
        <v>474</v>
      </c>
      <c r="B41" s="470"/>
      <c r="C41" s="470"/>
      <c r="D41" s="470"/>
      <c r="E41" s="470"/>
      <c r="F41" s="470"/>
      <c r="G41" s="470"/>
      <c r="H41" s="470"/>
      <c r="I41" s="301"/>
      <c r="J41" s="301"/>
      <c r="K41" s="301"/>
      <c r="L41" s="301"/>
      <c r="M41" s="301"/>
      <c r="N41" s="301"/>
      <c r="O41" s="301"/>
      <c r="P41" s="301"/>
      <c r="Q41" s="301"/>
      <c r="R41" s="301"/>
      <c r="S41" s="301"/>
    </row>
    <row r="42" spans="1:19" s="4" customFormat="1" ht="66.75" customHeight="1">
      <c r="A42" s="478" t="s">
        <v>537</v>
      </c>
      <c r="B42" s="478"/>
      <c r="C42" s="478"/>
      <c r="D42" s="478"/>
      <c r="E42" s="478"/>
      <c r="F42" s="478"/>
      <c r="G42" s="478"/>
      <c r="H42" s="478"/>
      <c r="I42" s="301"/>
      <c r="J42" s="301"/>
      <c r="K42" s="301"/>
      <c r="L42" s="301"/>
      <c r="M42" s="301"/>
      <c r="N42" s="301"/>
      <c r="O42" s="301"/>
      <c r="P42" s="301"/>
      <c r="Q42" s="301"/>
      <c r="R42" s="301"/>
      <c r="S42" s="301"/>
    </row>
    <row r="43" spans="1:19">
      <c r="A43" s="315"/>
      <c r="B43" s="315"/>
      <c r="C43" s="315"/>
      <c r="D43" s="315"/>
      <c r="E43" s="315"/>
      <c r="F43" s="315"/>
      <c r="G43" s="315"/>
      <c r="H43" s="315"/>
      <c r="I43" s="308"/>
      <c r="J43" s="308"/>
      <c r="K43" s="308"/>
      <c r="L43" s="308"/>
      <c r="M43" s="308"/>
      <c r="N43" s="308"/>
      <c r="O43" s="308"/>
      <c r="P43" s="308"/>
      <c r="Q43" s="308"/>
      <c r="R43" s="308"/>
      <c r="S43" s="308"/>
    </row>
  </sheetData>
  <sortState ref="B4:D24">
    <sortCondition ref="C4:C24"/>
  </sortState>
  <mergeCells count="6">
    <mergeCell ref="A29:H29"/>
    <mergeCell ref="A31:H31"/>
    <mergeCell ref="A41:H41"/>
    <mergeCell ref="A42:H42"/>
    <mergeCell ref="A1:H1"/>
    <mergeCell ref="A28:H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C48" sqref="C48"/>
    </sheetView>
  </sheetViews>
  <sheetFormatPr defaultRowHeight="14.5"/>
  <cols>
    <col min="2" max="2" width="14.1796875" customWidth="1"/>
    <col min="3" max="3" width="11.453125" customWidth="1"/>
    <col min="4" max="7" width="13.54296875" bestFit="1" customWidth="1"/>
  </cols>
  <sheetData>
    <row r="1" spans="1:8" s="156" customFormat="1">
      <c r="A1" s="214" t="s">
        <v>528</v>
      </c>
      <c r="B1" s="215"/>
      <c r="C1" s="215"/>
      <c r="D1" s="215"/>
      <c r="E1" s="215"/>
      <c r="F1" s="215"/>
      <c r="G1" s="215"/>
      <c r="H1" s="215"/>
    </row>
    <row r="2" spans="1:8" s="183" customFormat="1">
      <c r="A2" s="318"/>
      <c r="B2" s="318"/>
      <c r="C2" s="318"/>
      <c r="D2" s="318"/>
      <c r="E2" s="318"/>
      <c r="F2" s="318"/>
      <c r="G2" s="318"/>
      <c r="H2" s="318"/>
    </row>
    <row r="3" spans="1:8" s="183" customFormat="1">
      <c r="A3" s="308"/>
      <c r="B3" s="382"/>
      <c r="C3" s="74">
        <v>2018</v>
      </c>
      <c r="D3" s="74" t="s">
        <v>13</v>
      </c>
      <c r="E3" s="382" t="s">
        <v>584</v>
      </c>
      <c r="F3" s="74" t="s">
        <v>585</v>
      </c>
      <c r="G3" s="74"/>
      <c r="H3" s="19"/>
    </row>
    <row r="4" spans="1:8" s="183" customFormat="1">
      <c r="A4" s="308"/>
      <c r="B4" s="233" t="s">
        <v>28</v>
      </c>
      <c r="C4" s="131">
        <v>5.1999999999999998E-2</v>
      </c>
      <c r="D4" s="132"/>
      <c r="E4" s="161">
        <v>0.115</v>
      </c>
      <c r="F4" s="131">
        <v>8.6999999999999994E-2</v>
      </c>
      <c r="G4" s="27"/>
      <c r="H4" s="27"/>
    </row>
    <row r="5" spans="1:8" s="183" customFormat="1">
      <c r="A5" s="308"/>
      <c r="B5" s="233" t="s">
        <v>19</v>
      </c>
      <c r="C5" s="131">
        <v>5.2999999999999999E-2</v>
      </c>
      <c r="D5" s="131"/>
      <c r="E5" s="161">
        <v>0.115</v>
      </c>
      <c r="F5" s="131">
        <v>8.6999999999999994E-2</v>
      </c>
      <c r="G5" s="27"/>
      <c r="H5" s="27"/>
    </row>
    <row r="6" spans="1:8" s="183" customFormat="1">
      <c r="A6" s="308"/>
      <c r="B6" s="233" t="s">
        <v>26</v>
      </c>
      <c r="C6" s="131">
        <v>5.2999999999999999E-2</v>
      </c>
      <c r="D6" s="131"/>
      <c r="E6" s="161">
        <v>0.115</v>
      </c>
      <c r="F6" s="131">
        <v>8.6999999999999994E-2</v>
      </c>
      <c r="G6" s="80"/>
      <c r="H6" s="27"/>
    </row>
    <row r="7" spans="1:8" s="183" customFormat="1">
      <c r="A7" s="308"/>
      <c r="B7" s="233" t="s">
        <v>17</v>
      </c>
      <c r="C7" s="131">
        <v>6.4000000000000001E-2</v>
      </c>
      <c r="D7" s="131"/>
      <c r="E7" s="161">
        <v>0.115</v>
      </c>
      <c r="F7" s="131">
        <v>8.6999999999999994E-2</v>
      </c>
      <c r="G7" s="27"/>
      <c r="H7" s="27"/>
    </row>
    <row r="8" spans="1:8" s="183" customFormat="1">
      <c r="A8" s="308"/>
      <c r="B8" s="233" t="s">
        <v>31</v>
      </c>
      <c r="C8" s="131">
        <v>6.5000000000000002E-2</v>
      </c>
      <c r="D8" s="131"/>
      <c r="E8" s="161">
        <v>0.115</v>
      </c>
      <c r="F8" s="131">
        <v>8.6999999999999994E-2</v>
      </c>
      <c r="G8" s="27"/>
      <c r="H8" s="27"/>
    </row>
    <row r="9" spans="1:8" s="183" customFormat="1">
      <c r="A9" s="308"/>
      <c r="B9" s="233" t="s">
        <v>24</v>
      </c>
      <c r="C9" s="131">
        <v>7.0999999999999994E-2</v>
      </c>
      <c r="D9" s="131"/>
      <c r="E9" s="161">
        <v>0.115</v>
      </c>
      <c r="F9" s="131">
        <v>8.6999999999999994E-2</v>
      </c>
      <c r="G9" s="27"/>
      <c r="H9" s="27"/>
    </row>
    <row r="10" spans="1:8" s="183" customFormat="1">
      <c r="A10" s="308"/>
      <c r="B10" s="233" t="s">
        <v>32</v>
      </c>
      <c r="C10" s="131">
        <v>7.2999999999999995E-2</v>
      </c>
      <c r="D10" s="131"/>
      <c r="E10" s="161">
        <v>0.115</v>
      </c>
      <c r="F10" s="131">
        <v>8.6999999999999994E-2</v>
      </c>
      <c r="G10" s="27"/>
      <c r="H10" s="27"/>
    </row>
    <row r="11" spans="1:8" s="183" customFormat="1">
      <c r="A11" s="308"/>
      <c r="B11" s="233" t="s">
        <v>21</v>
      </c>
      <c r="C11" s="131">
        <v>7.4999999999999997E-2</v>
      </c>
      <c r="D11" s="133"/>
      <c r="E11" s="161">
        <v>0.115</v>
      </c>
      <c r="F11" s="131">
        <v>8.6999999999999994E-2</v>
      </c>
      <c r="G11" s="27"/>
      <c r="H11" s="27"/>
    </row>
    <row r="12" spans="1:8" s="183" customFormat="1">
      <c r="A12" s="308"/>
      <c r="B12" s="233" t="s">
        <v>16</v>
      </c>
      <c r="C12" s="131">
        <v>7.8E-2</v>
      </c>
      <c r="D12" s="131"/>
      <c r="E12" s="161">
        <v>0.115</v>
      </c>
      <c r="F12" s="131">
        <v>8.6999999999999994E-2</v>
      </c>
      <c r="G12" s="80"/>
      <c r="H12" s="27"/>
    </row>
    <row r="13" spans="1:8" s="183" customFormat="1">
      <c r="A13" s="308"/>
      <c r="B13" s="233" t="s">
        <v>30</v>
      </c>
      <c r="C13" s="131">
        <v>8.2000000000000003E-2</v>
      </c>
      <c r="D13" s="131"/>
      <c r="E13" s="161">
        <v>0.115</v>
      </c>
      <c r="F13" s="131">
        <v>8.6999999999999994E-2</v>
      </c>
      <c r="G13" s="27"/>
      <c r="H13" s="27"/>
    </row>
    <row r="14" spans="1:8" s="183" customFormat="1">
      <c r="A14" s="308"/>
      <c r="B14" s="233" t="s">
        <v>20</v>
      </c>
      <c r="C14" s="131">
        <v>8.2000000000000003E-2</v>
      </c>
      <c r="D14" s="131"/>
      <c r="E14" s="161">
        <v>0.115</v>
      </c>
      <c r="F14" s="131">
        <v>8.6999999999999994E-2</v>
      </c>
      <c r="G14" s="27"/>
      <c r="H14" s="27"/>
    </row>
    <row r="15" spans="1:8" s="183" customFormat="1">
      <c r="A15" s="308"/>
      <c r="B15" s="233" t="s">
        <v>27</v>
      </c>
      <c r="C15" s="131">
        <v>8.8999999999999996E-2</v>
      </c>
      <c r="D15" s="131"/>
      <c r="E15" s="161">
        <v>0.115</v>
      </c>
      <c r="F15" s="131">
        <v>8.6999999999999994E-2</v>
      </c>
      <c r="G15" s="79"/>
      <c r="H15" s="27"/>
    </row>
    <row r="16" spans="1:8" s="183" customFormat="1">
      <c r="A16" s="308"/>
      <c r="B16" s="233" t="s">
        <v>18</v>
      </c>
      <c r="C16" s="131">
        <v>8.8999999999999996E-2</v>
      </c>
      <c r="D16" s="132"/>
      <c r="E16" s="161">
        <v>0.115</v>
      </c>
      <c r="F16" s="131">
        <v>8.6999999999999994E-2</v>
      </c>
      <c r="G16" s="27"/>
      <c r="H16" s="27"/>
    </row>
    <row r="17" spans="1:8" s="183" customFormat="1">
      <c r="A17" s="308"/>
      <c r="B17" s="233" t="s">
        <v>23</v>
      </c>
      <c r="C17" s="131">
        <v>0.10299999999999999</v>
      </c>
      <c r="D17" s="131"/>
      <c r="E17" s="161">
        <v>0.115</v>
      </c>
      <c r="F17" s="131">
        <v>8.6999999999999994E-2</v>
      </c>
      <c r="G17" s="27"/>
      <c r="H17" s="27"/>
    </row>
    <row r="18" spans="1:8" s="183" customFormat="1">
      <c r="A18" s="308"/>
      <c r="B18" s="233" t="s">
        <v>8</v>
      </c>
      <c r="C18" s="131">
        <v>0.104</v>
      </c>
      <c r="D18" s="131"/>
      <c r="E18" s="161">
        <v>0.115</v>
      </c>
      <c r="F18" s="131">
        <v>8.6999999999999994E-2</v>
      </c>
      <c r="G18" s="27"/>
      <c r="H18" s="27"/>
    </row>
    <row r="19" spans="1:8" s="183" customFormat="1">
      <c r="A19" s="308"/>
      <c r="B19" s="233" t="s">
        <v>33</v>
      </c>
      <c r="C19" s="131">
        <v>0.109</v>
      </c>
      <c r="D19" s="131"/>
      <c r="E19" s="161">
        <v>0.115</v>
      </c>
      <c r="F19" s="131">
        <v>8.6999999999999994E-2</v>
      </c>
      <c r="G19" s="27"/>
      <c r="H19" s="27"/>
    </row>
    <row r="20" spans="1:8" s="183" customFormat="1">
      <c r="A20" s="308"/>
      <c r="B20" s="233" t="s">
        <v>15</v>
      </c>
      <c r="C20" s="131">
        <v>0.113</v>
      </c>
      <c r="D20" s="131"/>
      <c r="E20" s="161">
        <v>0.115</v>
      </c>
      <c r="F20" s="131">
        <v>8.6999999999999994E-2</v>
      </c>
      <c r="G20" s="27"/>
      <c r="H20" s="27"/>
    </row>
    <row r="21" spans="1:8" s="183" customFormat="1">
      <c r="A21" s="308"/>
      <c r="B21" s="29" t="s">
        <v>25</v>
      </c>
      <c r="D21" s="133">
        <v>0.114</v>
      </c>
      <c r="E21" s="161">
        <v>0.115</v>
      </c>
      <c r="F21" s="131">
        <v>8.6999999999999994E-2</v>
      </c>
      <c r="G21" s="27"/>
      <c r="H21" s="27"/>
    </row>
    <row r="22" spans="1:8" s="183" customFormat="1">
      <c r="A22" s="308"/>
      <c r="B22" s="233" t="s">
        <v>14</v>
      </c>
      <c r="C22" s="131">
        <v>0.11700000000000001</v>
      </c>
      <c r="D22" s="131"/>
      <c r="E22" s="161">
        <v>0.115</v>
      </c>
      <c r="F22" s="131">
        <v>8.6999999999999994E-2</v>
      </c>
      <c r="G22" s="27"/>
      <c r="H22" s="27"/>
    </row>
    <row r="23" spans="1:8" s="183" customFormat="1">
      <c r="A23" s="308"/>
      <c r="B23" s="233" t="s">
        <v>22</v>
      </c>
      <c r="C23" s="131">
        <v>0.126</v>
      </c>
      <c r="D23" s="131"/>
      <c r="E23" s="161">
        <v>0.115</v>
      </c>
      <c r="F23" s="131">
        <v>8.6999999999999994E-2</v>
      </c>
      <c r="G23" s="27"/>
      <c r="H23" s="27"/>
    </row>
    <row r="24" spans="1:8" s="183" customFormat="1">
      <c r="A24" s="308"/>
      <c r="B24" s="233" t="s">
        <v>29</v>
      </c>
      <c r="C24" s="131">
        <v>0.127</v>
      </c>
      <c r="D24" s="131"/>
      <c r="E24" s="161">
        <v>0.115</v>
      </c>
      <c r="F24" s="131">
        <v>8.6999999999999994E-2</v>
      </c>
      <c r="G24" s="27"/>
      <c r="H24" s="27"/>
    </row>
    <row r="25" spans="1:8" s="183" customFormat="1">
      <c r="A25" s="308"/>
      <c r="B25" s="82" t="s">
        <v>57</v>
      </c>
      <c r="C25" s="131">
        <v>0.115</v>
      </c>
      <c r="D25" s="131"/>
      <c r="E25" s="9"/>
      <c r="F25" s="9"/>
      <c r="G25" s="308"/>
      <c r="H25" s="308"/>
    </row>
    <row r="26" spans="1:8" s="248" customFormat="1">
      <c r="A26" s="308"/>
      <c r="B26" s="82" t="s">
        <v>9</v>
      </c>
      <c r="C26" s="131">
        <v>8.6999999999999994E-2</v>
      </c>
      <c r="D26" s="131"/>
      <c r="E26" s="9"/>
      <c r="F26" s="9"/>
      <c r="G26" s="308"/>
      <c r="H26" s="308"/>
    </row>
    <row r="27" spans="1:8" s="308" customFormat="1">
      <c r="B27" s="82"/>
      <c r="C27" s="131"/>
      <c r="D27" s="131"/>
      <c r="E27" s="9"/>
      <c r="F27" s="9"/>
    </row>
    <row r="28" spans="1:8" s="183" customFormat="1" ht="15" customHeight="1">
      <c r="A28" s="470" t="s">
        <v>475</v>
      </c>
      <c r="B28" s="470"/>
      <c r="C28" s="470"/>
      <c r="D28" s="470"/>
      <c r="E28" s="470"/>
      <c r="F28" s="470"/>
      <c r="G28" s="470"/>
      <c r="H28" s="470"/>
    </row>
    <row r="29" spans="1:8" s="183" customFormat="1" ht="15" customHeight="1">
      <c r="A29" s="480" t="s">
        <v>538</v>
      </c>
      <c r="B29" s="480"/>
      <c r="C29" s="480"/>
      <c r="D29" s="480"/>
      <c r="E29" s="480"/>
      <c r="F29" s="480"/>
      <c r="G29" s="480"/>
      <c r="H29" s="480"/>
    </row>
    <row r="30" spans="1:8" s="183" customFormat="1">
      <c r="A30" s="480"/>
      <c r="B30" s="480"/>
      <c r="C30" s="480"/>
      <c r="D30" s="480"/>
      <c r="E30" s="480"/>
      <c r="F30" s="480"/>
      <c r="G30" s="480"/>
      <c r="H30" s="480"/>
    </row>
    <row r="31" spans="1:8" s="183" customFormat="1" ht="20.5" customHeight="1">
      <c r="A31" s="480"/>
      <c r="B31" s="480"/>
      <c r="C31" s="480"/>
      <c r="D31" s="480"/>
      <c r="E31" s="480"/>
      <c r="F31" s="480"/>
      <c r="G31" s="480"/>
      <c r="H31" s="480"/>
    </row>
    <row r="32" spans="1:8" s="183" customFormat="1">
      <c r="A32" s="318"/>
      <c r="B32" s="318"/>
      <c r="C32" s="318"/>
      <c r="D32" s="318"/>
      <c r="E32" s="318"/>
      <c r="F32" s="318"/>
      <c r="G32" s="318"/>
      <c r="H32" s="318"/>
    </row>
    <row r="33" spans="1:9" s="183" customFormat="1">
      <c r="A33" s="318"/>
      <c r="B33" s="318"/>
      <c r="C33" s="318"/>
      <c r="D33" s="318"/>
      <c r="E33" s="318"/>
      <c r="F33" s="318"/>
      <c r="G33" s="318"/>
      <c r="H33" s="318"/>
      <c r="I33" s="308"/>
    </row>
    <row r="34" spans="1:9" s="183" customFormat="1">
      <c r="A34" s="318"/>
      <c r="B34" s="318"/>
      <c r="C34" s="318"/>
      <c r="D34" s="318"/>
      <c r="E34" s="318"/>
      <c r="F34" s="318"/>
      <c r="G34" s="318"/>
      <c r="H34" s="318"/>
      <c r="I34" s="308"/>
    </row>
    <row r="35" spans="1:9" s="183" customFormat="1" ht="15" customHeight="1">
      <c r="A35" s="318"/>
      <c r="B35" s="318"/>
      <c r="C35" s="318"/>
      <c r="D35" s="318"/>
      <c r="E35" s="318"/>
      <c r="F35" s="318"/>
      <c r="G35" s="318"/>
      <c r="H35" s="318"/>
      <c r="I35" s="308"/>
    </row>
    <row r="36" spans="1:9" ht="15" customHeight="1">
      <c r="A36" s="308"/>
      <c r="B36" s="308"/>
      <c r="C36" s="308"/>
      <c r="D36" s="308"/>
      <c r="E36" s="308"/>
      <c r="F36" s="308"/>
      <c r="G36" s="308"/>
      <c r="H36" s="308"/>
      <c r="I36" s="308"/>
    </row>
    <row r="37" spans="1:9" s="73" customFormat="1">
      <c r="A37" s="469" t="s">
        <v>452</v>
      </c>
      <c r="B37" s="469"/>
      <c r="C37" s="469"/>
      <c r="D37" s="469"/>
      <c r="E37" s="469"/>
      <c r="F37" s="469"/>
      <c r="G37" s="469"/>
      <c r="H37" s="469"/>
      <c r="I37" s="302"/>
    </row>
    <row r="38" spans="1:9">
      <c r="A38" s="236"/>
      <c r="B38" s="236"/>
      <c r="C38" s="236"/>
      <c r="D38" s="236"/>
      <c r="E38" s="236"/>
      <c r="F38" s="236"/>
      <c r="G38" s="236"/>
      <c r="H38" s="236"/>
      <c r="I38" s="236"/>
    </row>
    <row r="39" spans="1:9">
      <c r="A39" s="236"/>
      <c r="B39" s="128" t="s">
        <v>278</v>
      </c>
      <c r="C39" s="129">
        <v>2014</v>
      </c>
      <c r="D39" s="360">
        <v>2015</v>
      </c>
      <c r="E39" s="360">
        <v>2016</v>
      </c>
      <c r="F39" s="360">
        <v>2017</v>
      </c>
      <c r="G39" s="360">
        <v>2018</v>
      </c>
      <c r="H39" s="128"/>
      <c r="I39" s="236"/>
    </row>
    <row r="40" spans="1:9">
      <c r="A40" s="236"/>
      <c r="B40" s="121" t="s">
        <v>9</v>
      </c>
      <c r="C40" s="444">
        <v>180154</v>
      </c>
      <c r="D40" s="441">
        <v>178852</v>
      </c>
      <c r="E40" s="441">
        <v>171530</v>
      </c>
      <c r="F40" s="441">
        <v>163305</v>
      </c>
      <c r="G40" s="441">
        <v>155822</v>
      </c>
      <c r="H40" s="123"/>
      <c r="I40" s="236"/>
    </row>
    <row r="41" spans="1:9">
      <c r="A41" s="236"/>
      <c r="B41" s="126" t="s">
        <v>25</v>
      </c>
      <c r="C41" s="445">
        <v>5848</v>
      </c>
      <c r="D41" s="442">
        <v>5905</v>
      </c>
      <c r="E41" s="442">
        <v>5958</v>
      </c>
      <c r="F41" s="442">
        <v>5863</v>
      </c>
      <c r="G41" s="442">
        <v>5681</v>
      </c>
      <c r="H41" s="123"/>
      <c r="I41" s="236"/>
    </row>
    <row r="42" spans="1:9">
      <c r="A42" s="236"/>
      <c r="B42" s="124" t="s">
        <v>31</v>
      </c>
      <c r="C42" s="446">
        <v>7764</v>
      </c>
      <c r="D42" s="443">
        <v>7767</v>
      </c>
      <c r="E42" s="443">
        <v>7336</v>
      </c>
      <c r="F42" s="443">
        <v>6840</v>
      </c>
      <c r="G42" s="443">
        <v>6543</v>
      </c>
      <c r="H42" s="123"/>
      <c r="I42" s="236"/>
    </row>
    <row r="43" spans="1:9">
      <c r="A43" s="236"/>
      <c r="B43" s="124" t="s">
        <v>21</v>
      </c>
      <c r="C43" s="446">
        <v>5320</v>
      </c>
      <c r="D43" s="443">
        <v>5046</v>
      </c>
      <c r="E43" s="443">
        <v>4703</v>
      </c>
      <c r="F43" s="443">
        <v>4450</v>
      </c>
      <c r="G43" s="443">
        <v>4402</v>
      </c>
      <c r="H43" s="123"/>
      <c r="I43" s="236"/>
    </row>
    <row r="44" spans="1:9">
      <c r="A44" s="236"/>
      <c r="B44" s="124" t="s">
        <v>23</v>
      </c>
      <c r="C44" s="446">
        <v>12459</v>
      </c>
      <c r="D44" s="443">
        <v>12413</v>
      </c>
      <c r="E44" s="443">
        <v>11612</v>
      </c>
      <c r="F44" s="443">
        <v>11104</v>
      </c>
      <c r="G44" s="443">
        <v>10074</v>
      </c>
      <c r="H44" s="123"/>
      <c r="I44" s="236"/>
    </row>
    <row r="45" spans="1:9">
      <c r="A45" s="236"/>
      <c r="B45" s="124" t="s">
        <v>14</v>
      </c>
      <c r="C45" s="446">
        <v>1856</v>
      </c>
      <c r="D45" s="443">
        <v>1685</v>
      </c>
      <c r="E45" s="443">
        <v>1513</v>
      </c>
      <c r="F45" s="443">
        <v>1445</v>
      </c>
      <c r="G45" s="443">
        <v>1344</v>
      </c>
      <c r="H45" s="123"/>
      <c r="I45" s="236"/>
    </row>
    <row r="46" spans="1:9">
      <c r="A46" s="236"/>
      <c r="B46" s="124" t="s">
        <v>22</v>
      </c>
      <c r="C46" s="446">
        <v>6270</v>
      </c>
      <c r="D46" s="443">
        <v>5978</v>
      </c>
      <c r="E46" s="443">
        <v>5270</v>
      </c>
      <c r="F46" s="443">
        <v>5287</v>
      </c>
      <c r="G46" s="443">
        <v>5062</v>
      </c>
      <c r="H46" s="123"/>
      <c r="I46" s="236"/>
    </row>
    <row r="47" spans="1:9">
      <c r="A47" s="236"/>
      <c r="B47" s="124" t="s">
        <v>29</v>
      </c>
      <c r="C47" s="446">
        <v>22564</v>
      </c>
      <c r="D47" s="443">
        <v>22248</v>
      </c>
      <c r="E47" s="443">
        <v>21825</v>
      </c>
      <c r="F47" s="443">
        <v>20792</v>
      </c>
      <c r="G47" s="443">
        <v>20844</v>
      </c>
      <c r="H47" s="123"/>
      <c r="I47" s="236"/>
    </row>
    <row r="48" spans="1:9">
      <c r="A48" s="236"/>
      <c r="B48" s="124" t="s">
        <v>16</v>
      </c>
      <c r="C48" s="446">
        <v>3901</v>
      </c>
      <c r="D48" s="443">
        <v>3739</v>
      </c>
      <c r="E48" s="443">
        <v>3445</v>
      </c>
      <c r="F48" s="443">
        <v>3274</v>
      </c>
      <c r="G48" s="443">
        <v>3171</v>
      </c>
      <c r="H48" s="123"/>
      <c r="I48" s="236"/>
    </row>
    <row r="49" spans="1:9">
      <c r="A49" s="236"/>
      <c r="B49" s="124" t="s">
        <v>33</v>
      </c>
      <c r="C49" s="446">
        <v>22448</v>
      </c>
      <c r="D49" s="443">
        <v>22193</v>
      </c>
      <c r="E49" s="443">
        <v>21619</v>
      </c>
      <c r="F49" s="443">
        <v>20129</v>
      </c>
      <c r="G49" s="443">
        <v>18612</v>
      </c>
      <c r="H49" s="123"/>
      <c r="I49" s="236"/>
    </row>
    <row r="50" spans="1:9">
      <c r="A50" s="236"/>
      <c r="B50" s="124" t="s">
        <v>19</v>
      </c>
      <c r="C50" s="446">
        <v>514</v>
      </c>
      <c r="D50" s="443">
        <v>526</v>
      </c>
      <c r="E50" s="443">
        <v>495</v>
      </c>
      <c r="F50" s="443">
        <v>439</v>
      </c>
      <c r="G50" s="443">
        <v>418</v>
      </c>
      <c r="H50" s="122"/>
      <c r="I50" s="236"/>
    </row>
    <row r="51" spans="1:9">
      <c r="A51" s="236"/>
      <c r="B51" s="124" t="s">
        <v>27</v>
      </c>
      <c r="C51" s="446">
        <v>8080</v>
      </c>
      <c r="D51" s="443">
        <v>8655</v>
      </c>
      <c r="E51" s="443">
        <v>8349</v>
      </c>
      <c r="F51" s="443">
        <v>7990</v>
      </c>
      <c r="G51" s="443">
        <v>7453</v>
      </c>
      <c r="H51" s="123"/>
      <c r="I51" s="236"/>
    </row>
    <row r="52" spans="1:9">
      <c r="A52" s="236"/>
      <c r="B52" s="124" t="s">
        <v>32</v>
      </c>
      <c r="C52" s="446">
        <v>14243</v>
      </c>
      <c r="D52" s="443">
        <v>14276</v>
      </c>
      <c r="E52" s="443">
        <v>13652</v>
      </c>
      <c r="F52" s="443">
        <v>13361</v>
      </c>
      <c r="G52" s="443">
        <v>13156</v>
      </c>
      <c r="H52" s="123"/>
      <c r="I52" s="236"/>
    </row>
    <row r="53" spans="1:9">
      <c r="A53" s="236"/>
      <c r="B53" s="124" t="s">
        <v>24</v>
      </c>
      <c r="C53" s="446">
        <v>8281</v>
      </c>
      <c r="D53" s="443">
        <v>8140</v>
      </c>
      <c r="E53" s="443">
        <v>7585</v>
      </c>
      <c r="F53" s="443">
        <v>6900</v>
      </c>
      <c r="G53" s="443">
        <v>6309</v>
      </c>
      <c r="H53" s="123"/>
      <c r="I53" s="236"/>
    </row>
    <row r="54" spans="1:9">
      <c r="A54" s="236"/>
      <c r="B54" s="124" t="s">
        <v>26</v>
      </c>
      <c r="C54" s="446">
        <v>2949</v>
      </c>
      <c r="D54" s="443">
        <v>3007</v>
      </c>
      <c r="E54" s="443">
        <v>2837</v>
      </c>
      <c r="F54" s="443">
        <v>2654</v>
      </c>
      <c r="G54" s="443">
        <v>2413</v>
      </c>
      <c r="H54" s="123"/>
      <c r="I54" s="236"/>
    </row>
    <row r="55" spans="1:9">
      <c r="A55" s="236"/>
      <c r="B55" s="124" t="s">
        <v>18</v>
      </c>
      <c r="C55" s="446">
        <v>20460</v>
      </c>
      <c r="D55" s="443">
        <v>20241</v>
      </c>
      <c r="E55" s="443">
        <v>19062</v>
      </c>
      <c r="F55" s="443">
        <v>18528</v>
      </c>
      <c r="G55" s="443">
        <v>17219</v>
      </c>
      <c r="H55" s="123"/>
      <c r="I55" s="236"/>
    </row>
    <row r="56" spans="1:9">
      <c r="A56" s="236"/>
      <c r="B56" s="124" t="s">
        <v>8</v>
      </c>
      <c r="C56" s="446">
        <v>17845</v>
      </c>
      <c r="D56" s="443">
        <v>17652</v>
      </c>
      <c r="E56" s="443">
        <v>17614</v>
      </c>
      <c r="F56" s="443">
        <v>16712</v>
      </c>
      <c r="G56" s="443">
        <v>16024</v>
      </c>
      <c r="H56" s="123"/>
      <c r="I56" s="236"/>
    </row>
    <row r="57" spans="1:9">
      <c r="A57" s="236"/>
      <c r="B57" s="124" t="s">
        <v>15</v>
      </c>
      <c r="C57" s="446">
        <v>1251</v>
      </c>
      <c r="D57" s="443">
        <v>1233</v>
      </c>
      <c r="E57" s="443">
        <v>1005</v>
      </c>
      <c r="F57" s="443">
        <v>1001</v>
      </c>
      <c r="G57" s="443">
        <v>919</v>
      </c>
      <c r="H57" s="123"/>
      <c r="I57" s="236"/>
    </row>
    <row r="58" spans="1:9">
      <c r="A58" s="236"/>
      <c r="B58" s="124" t="s">
        <v>28</v>
      </c>
      <c r="C58" s="446">
        <v>3618</v>
      </c>
      <c r="D58" s="443">
        <v>3471</v>
      </c>
      <c r="E58" s="443">
        <v>3307</v>
      </c>
      <c r="F58" s="443">
        <v>3023</v>
      </c>
      <c r="G58" s="443">
        <v>2796</v>
      </c>
      <c r="H58" s="123"/>
      <c r="I58" s="236"/>
    </row>
    <row r="59" spans="1:9">
      <c r="A59" s="236"/>
      <c r="B59" s="124" t="s">
        <v>17</v>
      </c>
      <c r="C59" s="446">
        <v>930</v>
      </c>
      <c r="D59" s="443">
        <v>864</v>
      </c>
      <c r="E59" s="443">
        <v>866</v>
      </c>
      <c r="F59" s="443">
        <v>789</v>
      </c>
      <c r="G59" s="443">
        <v>734</v>
      </c>
      <c r="H59" s="122"/>
      <c r="I59" s="236"/>
    </row>
    <row r="60" spans="1:9">
      <c r="A60" s="236"/>
      <c r="B60" s="124" t="s">
        <v>30</v>
      </c>
      <c r="C60" s="446">
        <v>12177</v>
      </c>
      <c r="D60" s="443">
        <v>12568</v>
      </c>
      <c r="E60" s="443">
        <v>12299</v>
      </c>
      <c r="F60" s="443">
        <v>11582</v>
      </c>
      <c r="G60" s="443">
        <v>11441</v>
      </c>
      <c r="H60" s="123"/>
      <c r="I60" s="236"/>
    </row>
    <row r="61" spans="1:9">
      <c r="A61" s="236"/>
      <c r="B61" s="124" t="s">
        <v>20</v>
      </c>
      <c r="C61" s="446">
        <v>1376</v>
      </c>
      <c r="D61" s="443">
        <v>1245</v>
      </c>
      <c r="E61" s="443">
        <v>1178</v>
      </c>
      <c r="F61" s="443">
        <v>1142</v>
      </c>
      <c r="G61" s="443">
        <v>1207</v>
      </c>
      <c r="H61" s="123"/>
      <c r="I61" s="236"/>
    </row>
    <row r="62" spans="1:9">
      <c r="A62" s="236"/>
      <c r="B62" s="126" t="s">
        <v>25</v>
      </c>
      <c r="C62" s="445">
        <v>5848</v>
      </c>
      <c r="D62" s="445">
        <v>5848</v>
      </c>
      <c r="E62" s="445">
        <v>5905</v>
      </c>
      <c r="F62" s="445">
        <v>5958</v>
      </c>
      <c r="G62" s="445">
        <v>5863</v>
      </c>
      <c r="H62" s="123"/>
      <c r="I62" s="236"/>
    </row>
    <row r="63" spans="1:9" ht="14.25" customHeight="1">
      <c r="A63" s="479" t="s">
        <v>279</v>
      </c>
      <c r="B63" s="479"/>
      <c r="C63" s="479"/>
      <c r="D63" s="479"/>
      <c r="E63" s="479"/>
      <c r="F63" s="479"/>
      <c r="G63" s="479"/>
      <c r="H63" s="479"/>
      <c r="I63" s="236"/>
    </row>
    <row r="64" spans="1:9">
      <c r="A64" s="470" t="s">
        <v>280</v>
      </c>
      <c r="B64" s="470"/>
      <c r="C64" s="470"/>
      <c r="D64" s="470"/>
      <c r="E64" s="470"/>
      <c r="F64" s="470"/>
      <c r="G64" s="470"/>
      <c r="H64" s="470"/>
      <c r="I64" s="308"/>
    </row>
    <row r="66" spans="1:9" s="73" customFormat="1">
      <c r="A66" s="469" t="s">
        <v>415</v>
      </c>
      <c r="B66" s="469"/>
      <c r="C66" s="469"/>
      <c r="D66" s="469"/>
      <c r="E66" s="469"/>
      <c r="F66" s="469"/>
      <c r="G66" s="469"/>
      <c r="H66" s="469"/>
      <c r="I66" s="302"/>
    </row>
    <row r="68" spans="1:9" ht="20.5" customHeight="1">
      <c r="A68" s="308"/>
      <c r="B68" s="1"/>
      <c r="C68" s="330" t="s">
        <v>281</v>
      </c>
      <c r="D68" s="331" t="s">
        <v>519</v>
      </c>
      <c r="E68" s="331" t="s">
        <v>282</v>
      </c>
      <c r="F68" s="332" t="s">
        <v>476</v>
      </c>
      <c r="G68" s="332" t="s">
        <v>477</v>
      </c>
      <c r="H68" s="308"/>
      <c r="I68" s="308"/>
    </row>
    <row r="69" spans="1:9">
      <c r="A69" s="308"/>
      <c r="B69" s="82" t="s">
        <v>9</v>
      </c>
      <c r="C69" s="82">
        <v>402944</v>
      </c>
      <c r="D69" s="82">
        <v>401697</v>
      </c>
      <c r="E69" s="82">
        <v>399308</v>
      </c>
      <c r="F69" s="82">
        <v>392143</v>
      </c>
      <c r="G69" s="82">
        <v>395774</v>
      </c>
      <c r="H69" s="308"/>
      <c r="I69" s="308"/>
    </row>
    <row r="70" spans="1:9">
      <c r="A70" s="308"/>
      <c r="B70" s="126" t="s">
        <v>25</v>
      </c>
      <c r="C70" s="127">
        <v>20071</v>
      </c>
      <c r="D70" s="127">
        <v>19032</v>
      </c>
      <c r="E70" s="127">
        <v>19119</v>
      </c>
      <c r="F70" s="127">
        <v>18697</v>
      </c>
      <c r="G70" s="127">
        <v>18260</v>
      </c>
      <c r="H70" s="308"/>
      <c r="I70" s="308"/>
    </row>
    <row r="71" spans="1:9">
      <c r="A71" s="308"/>
      <c r="B71" s="124" t="s">
        <v>31</v>
      </c>
      <c r="C71" s="125">
        <v>20155</v>
      </c>
      <c r="D71" s="125">
        <v>20008</v>
      </c>
      <c r="E71" s="125">
        <v>19439</v>
      </c>
      <c r="F71" s="125">
        <v>19081</v>
      </c>
      <c r="G71" s="125">
        <v>19113</v>
      </c>
      <c r="H71" s="308"/>
      <c r="I71" s="308"/>
    </row>
    <row r="72" spans="1:9">
      <c r="A72" s="308"/>
      <c r="B72" s="124" t="s">
        <v>21</v>
      </c>
      <c r="C72" s="125">
        <v>14371</v>
      </c>
      <c r="D72" s="125">
        <v>13959</v>
      </c>
      <c r="E72" s="125">
        <v>13720</v>
      </c>
      <c r="F72" s="125">
        <v>13378</v>
      </c>
      <c r="G72" s="125">
        <v>13837</v>
      </c>
      <c r="H72" s="308"/>
      <c r="I72" s="308"/>
    </row>
    <row r="73" spans="1:9">
      <c r="A73" s="308"/>
      <c r="B73" s="124" t="s">
        <v>23</v>
      </c>
      <c r="C73" s="125">
        <v>32131</v>
      </c>
      <c r="D73" s="125">
        <v>31785</v>
      </c>
      <c r="E73" s="125">
        <v>31343</v>
      </c>
      <c r="F73" s="125">
        <v>31235</v>
      </c>
      <c r="G73" s="125">
        <v>31134</v>
      </c>
      <c r="H73" s="308"/>
      <c r="I73" s="308"/>
    </row>
    <row r="74" spans="1:9">
      <c r="A74" s="308"/>
      <c r="B74" s="124" t="s">
        <v>14</v>
      </c>
      <c r="C74" s="125">
        <v>3579</v>
      </c>
      <c r="D74" s="125">
        <v>3627</v>
      </c>
      <c r="E74" s="125">
        <v>3555</v>
      </c>
      <c r="F74" s="125">
        <v>3500</v>
      </c>
      <c r="G74" s="125">
        <v>3461</v>
      </c>
      <c r="H74" s="308"/>
      <c r="I74" s="308"/>
    </row>
    <row r="75" spans="1:9">
      <c r="A75" s="308"/>
      <c r="B75" s="124" t="s">
        <v>22</v>
      </c>
      <c r="C75" s="125">
        <v>16263</v>
      </c>
      <c r="D75" s="125">
        <v>16370</v>
      </c>
      <c r="E75" s="125">
        <v>16449</v>
      </c>
      <c r="F75" s="125">
        <v>16442</v>
      </c>
      <c r="G75" s="125">
        <v>16346</v>
      </c>
      <c r="H75" s="308"/>
      <c r="I75" s="308"/>
    </row>
    <row r="76" spans="1:9">
      <c r="A76" s="308"/>
      <c r="B76" s="124" t="s">
        <v>29</v>
      </c>
      <c r="C76" s="125">
        <v>52039</v>
      </c>
      <c r="D76" s="125">
        <v>54502</v>
      </c>
      <c r="E76" s="125">
        <v>55440</v>
      </c>
      <c r="F76" s="125">
        <v>54869</v>
      </c>
      <c r="G76" s="125">
        <v>55059</v>
      </c>
      <c r="H76" s="308"/>
      <c r="I76" s="308"/>
    </row>
    <row r="77" spans="1:9">
      <c r="A77" s="308"/>
      <c r="B77" s="124" t="s">
        <v>16</v>
      </c>
      <c r="C77" s="125">
        <v>10076</v>
      </c>
      <c r="D77" s="125">
        <v>9891</v>
      </c>
      <c r="E77" s="125">
        <v>9161</v>
      </c>
      <c r="F77" s="125">
        <v>8992</v>
      </c>
      <c r="G77" s="125">
        <v>9169</v>
      </c>
      <c r="H77" s="308"/>
      <c r="I77" s="308"/>
    </row>
    <row r="78" spans="1:9">
      <c r="A78" s="308"/>
      <c r="B78" s="124" t="s">
        <v>33</v>
      </c>
      <c r="C78" s="125">
        <v>41691</v>
      </c>
      <c r="D78" s="125">
        <v>41181</v>
      </c>
      <c r="E78" s="125">
        <v>40101</v>
      </c>
      <c r="F78" s="125">
        <v>39094</v>
      </c>
      <c r="G78" s="125">
        <v>38432</v>
      </c>
      <c r="H78" s="308"/>
      <c r="I78" s="308"/>
    </row>
    <row r="79" spans="1:9">
      <c r="A79" s="308"/>
      <c r="B79" s="124" t="s">
        <v>19</v>
      </c>
      <c r="C79" s="125">
        <v>1266</v>
      </c>
      <c r="D79" s="125">
        <v>1210</v>
      </c>
      <c r="E79" s="125">
        <v>1250</v>
      </c>
      <c r="F79" s="125">
        <v>1195</v>
      </c>
      <c r="G79" s="125">
        <v>1267</v>
      </c>
      <c r="H79" s="308"/>
      <c r="I79" s="308"/>
    </row>
    <row r="80" spans="1:9">
      <c r="A80" s="308"/>
      <c r="B80" s="124" t="s">
        <v>27</v>
      </c>
      <c r="C80" s="125">
        <v>17841</v>
      </c>
      <c r="D80" s="125">
        <v>17529</v>
      </c>
      <c r="E80" s="125">
        <v>17416</v>
      </c>
      <c r="F80" s="125">
        <v>16871</v>
      </c>
      <c r="G80" s="125">
        <v>17778</v>
      </c>
      <c r="H80" s="308"/>
      <c r="I80" s="308"/>
    </row>
    <row r="81" spans="1:8">
      <c r="A81" s="308"/>
      <c r="B81" s="124" t="s">
        <v>32</v>
      </c>
      <c r="C81" s="125">
        <v>34838</v>
      </c>
      <c r="D81" s="125">
        <v>34413</v>
      </c>
      <c r="E81" s="125">
        <v>35341</v>
      </c>
      <c r="F81" s="125">
        <v>34502</v>
      </c>
      <c r="G81" s="125">
        <v>35414</v>
      </c>
      <c r="H81" s="308"/>
    </row>
    <row r="82" spans="1:8">
      <c r="A82" s="308"/>
      <c r="B82" s="124" t="s">
        <v>24</v>
      </c>
      <c r="C82" s="125">
        <v>18782</v>
      </c>
      <c r="D82" s="125">
        <v>18477</v>
      </c>
      <c r="E82" s="125">
        <v>18150</v>
      </c>
      <c r="F82" s="125">
        <v>18125</v>
      </c>
      <c r="G82" s="125">
        <v>18057</v>
      </c>
      <c r="H82" s="308"/>
    </row>
    <row r="83" spans="1:8">
      <c r="A83" s="308"/>
      <c r="B83" s="124" t="s">
        <v>26</v>
      </c>
      <c r="C83" s="125">
        <v>7059</v>
      </c>
      <c r="D83" s="125">
        <v>6963</v>
      </c>
      <c r="E83" s="125">
        <v>6994</v>
      </c>
      <c r="F83" s="125">
        <v>6923</v>
      </c>
      <c r="G83" s="125">
        <v>7261</v>
      </c>
      <c r="H83" s="308"/>
    </row>
    <row r="84" spans="1:8">
      <c r="A84" s="308"/>
      <c r="B84" s="124" t="s">
        <v>18</v>
      </c>
      <c r="C84" s="125">
        <v>17142</v>
      </c>
      <c r="D84" s="125">
        <v>16785</v>
      </c>
      <c r="E84" s="125">
        <v>16307</v>
      </c>
      <c r="F84" s="125">
        <v>16022</v>
      </c>
      <c r="G84" s="125">
        <v>16755</v>
      </c>
      <c r="H84" s="308"/>
    </row>
    <row r="85" spans="1:8">
      <c r="A85" s="308"/>
      <c r="B85" s="124" t="s">
        <v>8</v>
      </c>
      <c r="C85" s="125">
        <v>43503</v>
      </c>
      <c r="D85" s="125">
        <v>43395</v>
      </c>
      <c r="E85" s="125">
        <v>43065</v>
      </c>
      <c r="F85" s="125">
        <v>42953</v>
      </c>
      <c r="G85" s="125">
        <v>43304</v>
      </c>
      <c r="H85" s="308"/>
    </row>
    <row r="86" spans="1:8">
      <c r="A86" s="308"/>
      <c r="B86" s="124" t="s">
        <v>15</v>
      </c>
      <c r="C86" s="125">
        <v>4049</v>
      </c>
      <c r="D86" s="125">
        <v>3885</v>
      </c>
      <c r="E86" s="125">
        <v>3861</v>
      </c>
      <c r="F86" s="125">
        <v>3786</v>
      </c>
      <c r="G86" s="125">
        <v>3933</v>
      </c>
      <c r="H86" s="308"/>
    </row>
    <row r="87" spans="1:8">
      <c r="A87" s="308"/>
      <c r="B87" s="124" t="s">
        <v>28</v>
      </c>
      <c r="C87" s="125">
        <v>8197</v>
      </c>
      <c r="D87" s="125">
        <v>8213</v>
      </c>
      <c r="E87" s="125">
        <v>7914</v>
      </c>
      <c r="F87" s="125">
        <v>7910</v>
      </c>
      <c r="G87" s="125">
        <v>7897</v>
      </c>
      <c r="H87" s="308"/>
    </row>
    <row r="88" spans="1:8">
      <c r="A88" s="308"/>
      <c r="B88" s="124" t="s">
        <v>17</v>
      </c>
      <c r="C88" s="125">
        <v>2350</v>
      </c>
      <c r="D88" s="125">
        <v>2239</v>
      </c>
      <c r="E88" s="125">
        <v>2126</v>
      </c>
      <c r="F88" s="125">
        <v>2109</v>
      </c>
      <c r="G88" s="125">
        <v>2185</v>
      </c>
      <c r="H88" s="308"/>
    </row>
    <row r="89" spans="1:8">
      <c r="A89" s="308"/>
      <c r="B89" s="124" t="s">
        <v>30</v>
      </c>
      <c r="C89" s="125">
        <v>34156</v>
      </c>
      <c r="D89" s="125">
        <v>34921</v>
      </c>
      <c r="E89" s="125">
        <v>35290</v>
      </c>
      <c r="F89" s="125">
        <v>33275</v>
      </c>
      <c r="G89" s="125">
        <v>33773</v>
      </c>
      <c r="H89" s="308"/>
    </row>
    <row r="90" spans="1:8">
      <c r="A90" s="308"/>
      <c r="B90" s="124" t="s">
        <v>20</v>
      </c>
      <c r="C90" s="125">
        <v>3385</v>
      </c>
      <c r="D90" s="125">
        <v>3312</v>
      </c>
      <c r="E90" s="125">
        <v>3267</v>
      </c>
      <c r="F90" s="125">
        <v>3184</v>
      </c>
      <c r="G90" s="125">
        <v>3339</v>
      </c>
      <c r="H90" s="308"/>
    </row>
    <row r="91" spans="1:8">
      <c r="A91" s="308"/>
      <c r="B91" s="126" t="s">
        <v>25</v>
      </c>
      <c r="C91" s="127">
        <v>20071</v>
      </c>
      <c r="D91" s="127">
        <v>19032</v>
      </c>
      <c r="E91" s="127">
        <v>19119</v>
      </c>
      <c r="F91" s="127">
        <v>18697</v>
      </c>
      <c r="G91" s="127">
        <v>18260</v>
      </c>
      <c r="H91" s="308"/>
    </row>
    <row r="92" spans="1:8" ht="14.25" customHeight="1">
      <c r="A92" s="470" t="s">
        <v>283</v>
      </c>
      <c r="B92" s="470"/>
      <c r="C92" s="470"/>
      <c r="D92" s="470"/>
      <c r="E92" s="470"/>
      <c r="F92" s="470"/>
      <c r="G92" s="470"/>
      <c r="H92" s="470"/>
    </row>
    <row r="93" spans="1:8" ht="39.65" customHeight="1">
      <c r="A93" s="470" t="s">
        <v>284</v>
      </c>
      <c r="B93" s="470"/>
      <c r="C93" s="470"/>
      <c r="D93" s="470"/>
      <c r="E93" s="470"/>
      <c r="F93" s="470"/>
      <c r="G93" s="470"/>
      <c r="H93" s="470"/>
    </row>
    <row r="94" spans="1:8">
      <c r="A94" s="301"/>
      <c r="B94" s="301"/>
      <c r="C94" s="301"/>
      <c r="D94" s="301"/>
      <c r="E94" s="301"/>
      <c r="F94" s="301"/>
      <c r="G94" s="301"/>
      <c r="H94" s="301"/>
    </row>
    <row r="95" spans="1:8" s="73" customFormat="1">
      <c r="A95" s="469" t="s">
        <v>416</v>
      </c>
      <c r="B95" s="469"/>
      <c r="C95" s="469"/>
      <c r="D95" s="469"/>
      <c r="E95" s="469"/>
      <c r="F95" s="469"/>
      <c r="G95" s="469"/>
      <c r="H95" s="469"/>
    </row>
    <row r="97" spans="1:7">
      <c r="A97" s="308"/>
      <c r="B97" s="130"/>
      <c r="C97" s="382">
        <v>2016</v>
      </c>
      <c r="D97" s="382">
        <v>2017</v>
      </c>
      <c r="E97" s="382">
        <v>2018</v>
      </c>
      <c r="F97" s="382">
        <v>2019</v>
      </c>
      <c r="G97" s="382">
        <v>2020</v>
      </c>
    </row>
    <row r="98" spans="1:7">
      <c r="A98" s="308"/>
      <c r="B98" s="121" t="s">
        <v>9</v>
      </c>
      <c r="C98" s="333">
        <v>406259</v>
      </c>
      <c r="D98" s="333">
        <v>373920</v>
      </c>
      <c r="E98" s="160">
        <v>353883</v>
      </c>
      <c r="F98" s="160">
        <v>317566</v>
      </c>
      <c r="G98" s="333">
        <v>326357</v>
      </c>
    </row>
    <row r="99" spans="1:7">
      <c r="A99" s="308"/>
      <c r="B99" s="126" t="s">
        <v>25</v>
      </c>
      <c r="C99" s="353">
        <v>19273</v>
      </c>
      <c r="D99" s="353">
        <v>17975</v>
      </c>
      <c r="E99" s="353">
        <v>16963</v>
      </c>
      <c r="F99" s="353">
        <v>14779</v>
      </c>
      <c r="G99" s="353">
        <v>14557</v>
      </c>
    </row>
    <row r="100" spans="1:7">
      <c r="A100" s="308"/>
      <c r="B100" s="124" t="s">
        <v>31</v>
      </c>
      <c r="C100" s="229">
        <v>14829</v>
      </c>
      <c r="D100" s="229">
        <v>13347</v>
      </c>
      <c r="E100" s="229">
        <v>11796</v>
      </c>
      <c r="F100" s="229">
        <v>10163</v>
      </c>
      <c r="G100" s="229">
        <v>10488</v>
      </c>
    </row>
    <row r="101" spans="1:7">
      <c r="A101" s="308"/>
      <c r="B101" s="124" t="s">
        <v>21</v>
      </c>
      <c r="C101" s="229">
        <v>11324</v>
      </c>
      <c r="D101" s="229">
        <v>9921</v>
      </c>
      <c r="E101" s="229">
        <v>9276</v>
      </c>
      <c r="F101" s="229">
        <v>8177</v>
      </c>
      <c r="G101" s="229">
        <v>8524</v>
      </c>
    </row>
    <row r="102" spans="1:7">
      <c r="A102" s="308"/>
      <c r="B102" s="124" t="s">
        <v>23</v>
      </c>
      <c r="C102" s="229">
        <v>31826</v>
      </c>
      <c r="D102" s="229">
        <v>30484</v>
      </c>
      <c r="E102" s="229">
        <v>29612</v>
      </c>
      <c r="F102" s="229">
        <v>27068</v>
      </c>
      <c r="G102" s="229">
        <v>29299</v>
      </c>
    </row>
    <row r="103" spans="1:7">
      <c r="A103" s="308"/>
      <c r="B103" s="124" t="s">
        <v>14</v>
      </c>
      <c r="C103" s="229">
        <v>3845</v>
      </c>
      <c r="D103" s="229">
        <v>3482</v>
      </c>
      <c r="E103" s="229">
        <v>3281</v>
      </c>
      <c r="F103" s="229">
        <v>2977</v>
      </c>
      <c r="G103" s="229">
        <v>3112</v>
      </c>
    </row>
    <row r="104" spans="1:7">
      <c r="A104" s="308"/>
      <c r="B104" s="124" t="s">
        <v>22</v>
      </c>
      <c r="C104" s="229">
        <v>14767</v>
      </c>
      <c r="D104" s="229">
        <v>13676</v>
      </c>
      <c r="E104" s="229">
        <v>13420</v>
      </c>
      <c r="F104" s="229">
        <v>12029</v>
      </c>
      <c r="G104" s="229">
        <v>12694</v>
      </c>
    </row>
    <row r="105" spans="1:7">
      <c r="A105" s="308"/>
      <c r="B105" s="124" t="s">
        <v>29</v>
      </c>
      <c r="C105" s="229">
        <v>62327</v>
      </c>
      <c r="D105" s="229">
        <v>55898</v>
      </c>
      <c r="E105" s="229">
        <v>54425</v>
      </c>
      <c r="F105" s="229">
        <v>49283</v>
      </c>
      <c r="G105" s="229">
        <v>47559</v>
      </c>
    </row>
    <row r="106" spans="1:7">
      <c r="A106" s="308"/>
      <c r="B106" s="124" t="s">
        <v>16</v>
      </c>
      <c r="C106" s="229">
        <v>8987</v>
      </c>
      <c r="D106" s="229">
        <v>8197</v>
      </c>
      <c r="E106" s="229">
        <v>7898</v>
      </c>
      <c r="F106" s="229">
        <v>7268</v>
      </c>
      <c r="G106" s="229">
        <v>7315</v>
      </c>
    </row>
    <row r="107" spans="1:7">
      <c r="A107" s="308"/>
      <c r="B107" s="124" t="s">
        <v>33</v>
      </c>
      <c r="C107" s="229">
        <v>49140</v>
      </c>
      <c r="D107" s="229">
        <v>43904</v>
      </c>
      <c r="E107" s="229">
        <v>42258</v>
      </c>
      <c r="F107" s="229">
        <v>37456</v>
      </c>
      <c r="G107" s="229">
        <v>41546</v>
      </c>
    </row>
    <row r="108" spans="1:7">
      <c r="A108" s="308"/>
      <c r="B108" s="124" t="s">
        <v>19</v>
      </c>
      <c r="C108" s="229">
        <v>1181</v>
      </c>
      <c r="D108" s="229">
        <v>1017</v>
      </c>
      <c r="E108" s="229">
        <v>963</v>
      </c>
      <c r="F108" s="229">
        <v>881</v>
      </c>
      <c r="G108" s="229">
        <v>954</v>
      </c>
    </row>
    <row r="109" spans="1:7">
      <c r="A109" s="308"/>
      <c r="B109" s="124" t="s">
        <v>27</v>
      </c>
      <c r="C109" s="229">
        <v>15166</v>
      </c>
      <c r="D109" s="229">
        <v>14223</v>
      </c>
      <c r="E109" s="229">
        <v>14107</v>
      </c>
      <c r="F109" s="229">
        <v>12823</v>
      </c>
      <c r="G109" s="229">
        <v>14048</v>
      </c>
    </row>
    <row r="110" spans="1:7">
      <c r="A110" s="308"/>
      <c r="B110" s="124" t="s">
        <v>32</v>
      </c>
      <c r="C110" s="229">
        <v>27848</v>
      </c>
      <c r="D110" s="229">
        <v>25477</v>
      </c>
      <c r="E110" s="229">
        <v>23808</v>
      </c>
      <c r="F110" s="229">
        <v>20524</v>
      </c>
      <c r="G110" s="229">
        <v>21186</v>
      </c>
    </row>
    <row r="111" spans="1:7">
      <c r="A111" s="308"/>
      <c r="B111" s="124" t="s">
        <v>24</v>
      </c>
      <c r="C111" s="229">
        <v>16569</v>
      </c>
      <c r="D111" s="229">
        <v>15042</v>
      </c>
      <c r="E111" s="229">
        <v>13712</v>
      </c>
      <c r="F111" s="229">
        <v>12099</v>
      </c>
      <c r="G111" s="229">
        <v>11950</v>
      </c>
    </row>
    <row r="112" spans="1:7">
      <c r="A112" s="308"/>
      <c r="B112" s="124" t="s">
        <v>26</v>
      </c>
      <c r="C112" s="229">
        <v>5680</v>
      </c>
      <c r="D112" s="229">
        <v>5024</v>
      </c>
      <c r="E112" s="229">
        <v>4771</v>
      </c>
      <c r="F112" s="229">
        <v>4045</v>
      </c>
      <c r="G112" s="229">
        <v>4241</v>
      </c>
    </row>
    <row r="113" spans="1:8">
      <c r="A113" s="308"/>
      <c r="B113" s="124" t="s">
        <v>18</v>
      </c>
      <c r="C113" s="229">
        <v>33325</v>
      </c>
      <c r="D113" s="229">
        <v>31911</v>
      </c>
      <c r="E113" s="229">
        <v>27970</v>
      </c>
      <c r="F113" s="229">
        <v>25460</v>
      </c>
      <c r="G113" s="229">
        <v>25900</v>
      </c>
    </row>
    <row r="114" spans="1:8">
      <c r="A114" s="308"/>
      <c r="B114" s="124" t="s">
        <v>8</v>
      </c>
      <c r="C114" s="229">
        <v>51768</v>
      </c>
      <c r="D114" s="229">
        <v>49346</v>
      </c>
      <c r="E114" s="229">
        <v>46733</v>
      </c>
      <c r="F114" s="229">
        <v>42924</v>
      </c>
      <c r="G114" s="229">
        <v>43178</v>
      </c>
    </row>
    <row r="115" spans="1:8">
      <c r="A115" s="308"/>
      <c r="B115" s="124" t="s">
        <v>15</v>
      </c>
      <c r="C115" s="229">
        <v>3974</v>
      </c>
      <c r="D115" s="229">
        <v>3849</v>
      </c>
      <c r="E115" s="229">
        <v>3730</v>
      </c>
      <c r="F115" s="229">
        <v>3503</v>
      </c>
      <c r="G115" s="229">
        <v>3720</v>
      </c>
    </row>
    <row r="116" spans="1:8">
      <c r="A116" s="308"/>
      <c r="B116" s="124" t="s">
        <v>28</v>
      </c>
      <c r="C116" s="229">
        <v>5860</v>
      </c>
      <c r="D116" s="229">
        <v>5316</v>
      </c>
      <c r="E116" s="229">
        <v>4589</v>
      </c>
      <c r="F116" s="229">
        <v>3828</v>
      </c>
      <c r="G116" s="229">
        <v>4143</v>
      </c>
    </row>
    <row r="117" spans="1:8">
      <c r="A117" s="308"/>
      <c r="B117" s="124" t="s">
        <v>17</v>
      </c>
      <c r="C117" s="229">
        <v>1585</v>
      </c>
      <c r="D117" s="229">
        <v>1521</v>
      </c>
      <c r="E117" s="229">
        <v>1417</v>
      </c>
      <c r="F117" s="229">
        <v>1298</v>
      </c>
      <c r="G117" s="229">
        <v>1500</v>
      </c>
    </row>
    <row r="118" spans="1:8">
      <c r="A118" s="308"/>
      <c r="B118" s="124" t="s">
        <v>30</v>
      </c>
      <c r="C118" s="229">
        <v>23858</v>
      </c>
      <c r="D118" s="229">
        <v>21398</v>
      </c>
      <c r="E118" s="229">
        <v>20188</v>
      </c>
      <c r="F118" s="229">
        <v>18300</v>
      </c>
      <c r="G118" s="229">
        <v>17364</v>
      </c>
    </row>
    <row r="119" spans="1:8">
      <c r="A119" s="308"/>
      <c r="B119" s="124" t="s">
        <v>20</v>
      </c>
      <c r="C119" s="229">
        <v>3127</v>
      </c>
      <c r="D119" s="229">
        <v>2912</v>
      </c>
      <c r="E119" s="229">
        <v>2966</v>
      </c>
      <c r="F119" s="229">
        <v>2681</v>
      </c>
      <c r="G119" s="229">
        <v>3079</v>
      </c>
    </row>
    <row r="120" spans="1:8" s="384" customFormat="1">
      <c r="B120" s="126" t="s">
        <v>25</v>
      </c>
      <c r="C120" s="353">
        <v>19273</v>
      </c>
      <c r="D120" s="353">
        <v>17975</v>
      </c>
      <c r="E120" s="353">
        <v>16963</v>
      </c>
      <c r="F120" s="353">
        <v>14779</v>
      </c>
      <c r="G120" s="353">
        <v>14557</v>
      </c>
    </row>
    <row r="121" spans="1:8" ht="14.25" customHeight="1">
      <c r="A121" s="470" t="s">
        <v>531</v>
      </c>
      <c r="B121" s="470"/>
      <c r="C121" s="470"/>
      <c r="D121" s="470"/>
      <c r="E121" s="470"/>
      <c r="F121" s="470"/>
      <c r="G121" s="470"/>
      <c r="H121" s="470"/>
    </row>
    <row r="122" spans="1:8">
      <c r="A122" s="470" t="s">
        <v>280</v>
      </c>
      <c r="B122" s="470"/>
      <c r="C122" s="470"/>
      <c r="D122" s="470"/>
      <c r="E122" s="470"/>
      <c r="F122" s="470"/>
      <c r="G122" s="470"/>
      <c r="H122" s="470"/>
    </row>
  </sheetData>
  <sortState ref="B4:F24">
    <sortCondition ref="C4:C24"/>
  </sortState>
  <mergeCells count="11">
    <mergeCell ref="A93:H93"/>
    <mergeCell ref="A121:H121"/>
    <mergeCell ref="A122:H122"/>
    <mergeCell ref="A95:H95"/>
    <mergeCell ref="A66:H66"/>
    <mergeCell ref="A63:H63"/>
    <mergeCell ref="A92:H92"/>
    <mergeCell ref="A64:H64"/>
    <mergeCell ref="A37:H37"/>
    <mergeCell ref="A28:H28"/>
    <mergeCell ref="A29:H3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70" zoomScaleNormal="70" workbookViewId="0">
      <selection activeCell="G5" sqref="G5"/>
    </sheetView>
  </sheetViews>
  <sheetFormatPr defaultRowHeight="14.5"/>
  <cols>
    <col min="2" max="2" width="15.453125" customWidth="1"/>
    <col min="3" max="3" width="13.453125" customWidth="1"/>
    <col min="4" max="4" width="14.453125" customWidth="1"/>
    <col min="5" max="5" width="12.54296875" customWidth="1"/>
    <col min="7" max="7" width="11" customWidth="1"/>
    <col min="11" max="11" width="12.453125" customWidth="1"/>
  </cols>
  <sheetData>
    <row r="1" spans="1:10" s="73" customFormat="1">
      <c r="A1" s="484" t="s">
        <v>285</v>
      </c>
      <c r="B1" s="484"/>
      <c r="C1" s="484"/>
      <c r="D1" s="484"/>
      <c r="E1" s="484"/>
      <c r="F1" s="484"/>
      <c r="G1" s="484"/>
      <c r="H1" s="484"/>
      <c r="I1" s="484"/>
      <c r="J1" s="484"/>
    </row>
    <row r="2" spans="1:10">
      <c r="A2" s="308"/>
      <c r="B2" s="321"/>
      <c r="C2" s="308"/>
      <c r="D2" s="308"/>
      <c r="E2" s="308"/>
      <c r="F2" s="308"/>
      <c r="G2" s="308"/>
      <c r="H2" s="308"/>
      <c r="I2" s="308"/>
      <c r="J2" s="308"/>
    </row>
    <row r="3" spans="1:10">
      <c r="A3" s="308"/>
      <c r="B3" s="184"/>
      <c r="C3" s="194" t="s">
        <v>63</v>
      </c>
      <c r="D3" s="194" t="s">
        <v>64</v>
      </c>
      <c r="E3" s="194" t="s">
        <v>65</v>
      </c>
      <c r="F3" s="193"/>
      <c r="G3" s="193"/>
      <c r="H3" s="193"/>
      <c r="I3" s="308"/>
      <c r="J3" s="308"/>
    </row>
    <row r="4" spans="1:10" ht="58">
      <c r="A4" s="308"/>
      <c r="B4" s="185" t="s">
        <v>22</v>
      </c>
      <c r="C4" s="186">
        <v>700</v>
      </c>
      <c r="D4" s="186">
        <v>700</v>
      </c>
      <c r="E4" s="186">
        <v>700</v>
      </c>
      <c r="F4" s="186"/>
      <c r="G4" s="193"/>
      <c r="H4" s="193" t="s">
        <v>59</v>
      </c>
      <c r="I4" s="193" t="s">
        <v>25</v>
      </c>
      <c r="J4" s="205" t="s">
        <v>61</v>
      </c>
    </row>
    <row r="5" spans="1:10">
      <c r="A5" s="308"/>
      <c r="B5" s="187" t="s">
        <v>15</v>
      </c>
      <c r="C5" s="186">
        <v>760</v>
      </c>
      <c r="D5" s="186">
        <v>740</v>
      </c>
      <c r="E5" s="186">
        <v>700</v>
      </c>
      <c r="F5" s="186"/>
      <c r="G5" s="186" t="s">
        <v>63</v>
      </c>
      <c r="H5" s="186">
        <v>700</v>
      </c>
      <c r="I5" s="186">
        <v>863</v>
      </c>
      <c r="J5" s="186">
        <v>1420</v>
      </c>
    </row>
    <row r="6" spans="1:10">
      <c r="A6" s="308"/>
      <c r="B6" s="185" t="s">
        <v>33</v>
      </c>
      <c r="C6" s="186">
        <v>825</v>
      </c>
      <c r="D6" s="186">
        <v>757.75</v>
      </c>
      <c r="E6" s="186">
        <v>725</v>
      </c>
      <c r="F6" s="186"/>
      <c r="G6" s="186" t="s">
        <v>64</v>
      </c>
      <c r="H6" s="186">
        <v>700</v>
      </c>
      <c r="I6" s="186">
        <v>740</v>
      </c>
      <c r="J6" s="186">
        <v>1443</v>
      </c>
    </row>
    <row r="7" spans="1:10">
      <c r="A7" s="308"/>
      <c r="B7" s="185" t="s">
        <v>14</v>
      </c>
      <c r="C7" s="186">
        <v>840</v>
      </c>
      <c r="D7" s="186">
        <v>840</v>
      </c>
      <c r="E7" s="186">
        <v>800</v>
      </c>
      <c r="F7" s="186"/>
      <c r="G7" s="186" t="s">
        <v>65</v>
      </c>
      <c r="H7" s="186">
        <v>700</v>
      </c>
      <c r="I7" s="186">
        <v>720</v>
      </c>
      <c r="J7" s="186">
        <v>1025</v>
      </c>
    </row>
    <row r="8" spans="1:10">
      <c r="A8" s="308"/>
      <c r="B8" s="187" t="s">
        <v>29</v>
      </c>
      <c r="C8" s="186">
        <v>840</v>
      </c>
      <c r="D8" s="186">
        <v>757.75</v>
      </c>
      <c r="E8" s="186">
        <v>900</v>
      </c>
      <c r="F8" s="186"/>
      <c r="G8" s="186"/>
      <c r="H8" s="186"/>
      <c r="I8" s="308"/>
      <c r="J8" s="308"/>
    </row>
    <row r="9" spans="1:10">
      <c r="A9" s="308"/>
      <c r="B9" s="191" t="s">
        <v>25</v>
      </c>
      <c r="C9" s="192">
        <v>863.48</v>
      </c>
      <c r="D9" s="192">
        <v>740</v>
      </c>
      <c r="E9" s="192">
        <v>720</v>
      </c>
      <c r="F9" s="186"/>
      <c r="G9" s="186"/>
      <c r="H9" s="186"/>
      <c r="I9" s="308"/>
      <c r="J9" s="308"/>
    </row>
    <row r="10" spans="1:10">
      <c r="A10" s="308"/>
      <c r="B10" s="187" t="s">
        <v>18</v>
      </c>
      <c r="C10" s="186">
        <v>900</v>
      </c>
      <c r="D10" s="186">
        <v>810</v>
      </c>
      <c r="E10" s="186">
        <v>723</v>
      </c>
      <c r="F10" s="186"/>
      <c r="G10" s="186"/>
      <c r="H10" s="186"/>
      <c r="I10" s="308"/>
      <c r="J10" s="308"/>
    </row>
    <row r="11" spans="1:10">
      <c r="A11" s="308"/>
      <c r="B11" s="187" t="s">
        <v>60</v>
      </c>
      <c r="C11" s="186">
        <v>900</v>
      </c>
      <c r="D11" s="186">
        <v>900</v>
      </c>
      <c r="E11" s="186">
        <v>760</v>
      </c>
      <c r="F11" s="192"/>
      <c r="G11" s="192"/>
      <c r="H11" s="192"/>
      <c r="I11" s="308"/>
      <c r="J11" s="308"/>
    </row>
    <row r="12" spans="1:10">
      <c r="A12" s="308"/>
      <c r="B12" s="187" t="s">
        <v>17</v>
      </c>
      <c r="C12" s="186">
        <v>956.25</v>
      </c>
      <c r="D12" s="186">
        <v>910</v>
      </c>
      <c r="E12" s="186">
        <v>800</v>
      </c>
      <c r="F12" s="186"/>
      <c r="G12" s="186"/>
      <c r="H12" s="186"/>
      <c r="I12" s="308"/>
      <c r="J12" s="308"/>
    </row>
    <row r="13" spans="1:10">
      <c r="A13" s="308"/>
      <c r="B13" s="188" t="s">
        <v>28</v>
      </c>
      <c r="C13" s="186">
        <v>1000</v>
      </c>
      <c r="D13" s="186">
        <v>970</v>
      </c>
      <c r="E13" s="186">
        <v>945</v>
      </c>
      <c r="F13" s="186"/>
      <c r="G13" s="186"/>
      <c r="H13" s="186"/>
      <c r="I13" s="308"/>
      <c r="J13" s="308"/>
    </row>
    <row r="14" spans="1:10">
      <c r="A14" s="308"/>
      <c r="B14" s="188" t="s">
        <v>23</v>
      </c>
      <c r="C14" s="186">
        <v>1040</v>
      </c>
      <c r="D14" s="186">
        <v>909</v>
      </c>
      <c r="E14" s="186">
        <v>737</v>
      </c>
      <c r="F14" s="186"/>
      <c r="G14" s="186"/>
      <c r="H14" s="186"/>
      <c r="I14" s="308"/>
      <c r="J14" s="308"/>
    </row>
    <row r="15" spans="1:10">
      <c r="A15" s="308"/>
      <c r="B15" s="187" t="s">
        <v>30</v>
      </c>
      <c r="C15" s="186">
        <v>1050</v>
      </c>
      <c r="D15" s="186">
        <v>950</v>
      </c>
      <c r="E15" s="186">
        <v>820</v>
      </c>
      <c r="F15" s="186"/>
      <c r="G15" s="186"/>
      <c r="H15" s="186"/>
      <c r="I15" s="308"/>
      <c r="J15" s="308"/>
    </row>
    <row r="16" spans="1:10">
      <c r="A16" s="308"/>
      <c r="B16" s="187" t="s">
        <v>16</v>
      </c>
      <c r="C16" s="186">
        <v>1081</v>
      </c>
      <c r="D16" s="186">
        <v>975</v>
      </c>
      <c r="E16" s="186">
        <v>834</v>
      </c>
      <c r="F16" s="186"/>
      <c r="G16" s="186"/>
      <c r="H16" s="186"/>
      <c r="I16" s="308"/>
      <c r="J16" s="308"/>
    </row>
    <row r="17" spans="1:10">
      <c r="A17" s="308"/>
      <c r="B17" s="187" t="s">
        <v>32</v>
      </c>
      <c r="C17" s="186">
        <v>1125</v>
      </c>
      <c r="D17" s="186">
        <v>1020</v>
      </c>
      <c r="E17" s="186">
        <v>900</v>
      </c>
      <c r="F17" s="186"/>
      <c r="G17" s="186"/>
      <c r="H17" s="186"/>
      <c r="I17" s="308"/>
      <c r="J17" s="308"/>
    </row>
    <row r="18" spans="1:10">
      <c r="A18" s="308"/>
      <c r="B18" s="187" t="s">
        <v>20</v>
      </c>
      <c r="C18" s="186">
        <v>1125.8</v>
      </c>
      <c r="D18" s="186">
        <v>996</v>
      </c>
      <c r="E18" s="186">
        <v>775</v>
      </c>
      <c r="F18" s="186"/>
      <c r="G18" s="186"/>
      <c r="H18" s="186"/>
      <c r="I18" s="308"/>
      <c r="J18" s="308"/>
    </row>
    <row r="19" spans="1:10">
      <c r="A19" s="308"/>
      <c r="B19" s="187" t="s">
        <v>21</v>
      </c>
      <c r="C19" s="186">
        <v>1216</v>
      </c>
      <c r="D19" s="186">
        <v>1120</v>
      </c>
      <c r="E19" s="186">
        <v>860</v>
      </c>
      <c r="F19" s="186"/>
      <c r="G19" s="186"/>
      <c r="H19" s="186"/>
      <c r="I19" s="308"/>
      <c r="J19" s="308"/>
    </row>
    <row r="20" spans="1:10">
      <c r="A20" s="308"/>
      <c r="B20" s="187" t="s">
        <v>24</v>
      </c>
      <c r="C20" s="186">
        <v>1250</v>
      </c>
      <c r="D20" s="186">
        <v>1020</v>
      </c>
      <c r="E20" s="186">
        <v>989</v>
      </c>
      <c r="F20" s="186"/>
      <c r="G20" s="186"/>
      <c r="H20" s="186"/>
      <c r="I20" s="308"/>
      <c r="J20" s="308"/>
    </row>
    <row r="21" spans="1:10">
      <c r="A21" s="308"/>
      <c r="B21" s="187" t="s">
        <v>31</v>
      </c>
      <c r="C21" s="186">
        <v>1270</v>
      </c>
      <c r="D21" s="186">
        <v>1100</v>
      </c>
      <c r="E21" s="186">
        <v>945</v>
      </c>
      <c r="F21" s="186"/>
      <c r="G21" s="186"/>
      <c r="H21" s="186"/>
      <c r="I21" s="308"/>
      <c r="J21" s="308"/>
    </row>
    <row r="22" spans="1:10">
      <c r="A22" s="308"/>
      <c r="B22" s="187" t="s">
        <v>26</v>
      </c>
      <c r="C22" s="186">
        <v>1375</v>
      </c>
      <c r="D22" s="186">
        <v>1154</v>
      </c>
      <c r="E22" s="186">
        <v>1025</v>
      </c>
      <c r="F22" s="186"/>
      <c r="G22" s="186"/>
      <c r="H22" s="186"/>
      <c r="I22" s="308"/>
      <c r="J22" s="308"/>
    </row>
    <row r="23" spans="1:10">
      <c r="A23" s="308"/>
      <c r="B23" s="187" t="s">
        <v>27</v>
      </c>
      <c r="C23" s="186">
        <v>1384</v>
      </c>
      <c r="D23" s="186">
        <v>1184</v>
      </c>
      <c r="E23" s="186">
        <v>1000</v>
      </c>
      <c r="F23" s="186"/>
      <c r="G23" s="186"/>
      <c r="H23" s="186"/>
      <c r="I23" s="308"/>
      <c r="J23" s="308"/>
    </row>
    <row r="24" spans="1:10">
      <c r="A24" s="308"/>
      <c r="B24" s="187" t="s">
        <v>68</v>
      </c>
      <c r="C24" s="186">
        <v>1420</v>
      </c>
      <c r="D24" s="186">
        <v>1443</v>
      </c>
      <c r="E24" s="186">
        <v>835</v>
      </c>
      <c r="F24" s="186"/>
      <c r="G24" s="186"/>
      <c r="H24" s="186"/>
      <c r="I24" s="308"/>
      <c r="J24" s="308"/>
    </row>
    <row r="25" spans="1:10">
      <c r="A25" s="308"/>
      <c r="B25" s="189" t="s">
        <v>69</v>
      </c>
      <c r="C25" s="190">
        <f>AVERAGE(C4:C24)</f>
        <v>1043.8823809523808</v>
      </c>
      <c r="D25" s="190">
        <f t="shared" ref="D25:E25" si="0">AVERAGE(D4:D24)</f>
        <v>952.21428571428567</v>
      </c>
      <c r="E25" s="190">
        <f t="shared" si="0"/>
        <v>833</v>
      </c>
      <c r="F25" s="190"/>
      <c r="G25" s="190"/>
      <c r="H25" s="190"/>
      <c r="I25" s="308"/>
      <c r="J25" s="308"/>
    </row>
    <row r="26" spans="1:10">
      <c r="A26" s="308"/>
      <c r="B26" s="189"/>
      <c r="C26" s="190"/>
      <c r="D26" s="190"/>
      <c r="E26" s="190"/>
      <c r="F26" s="190"/>
      <c r="G26" s="190"/>
      <c r="H26" s="190"/>
      <c r="I26" s="308"/>
      <c r="J26" s="308"/>
    </row>
    <row r="27" spans="1:10" ht="26">
      <c r="A27" s="308"/>
      <c r="B27" s="180" t="s">
        <v>286</v>
      </c>
      <c r="C27" s="179">
        <v>700</v>
      </c>
      <c r="D27" s="179">
        <v>700</v>
      </c>
      <c r="E27" s="179">
        <v>700</v>
      </c>
      <c r="F27" s="190"/>
      <c r="G27" s="190"/>
      <c r="H27" s="190"/>
      <c r="I27" s="308"/>
      <c r="J27" s="308"/>
    </row>
    <row r="28" spans="1:10">
      <c r="A28" s="308"/>
      <c r="B28" s="191" t="s">
        <v>25</v>
      </c>
      <c r="C28" s="192">
        <v>863.48</v>
      </c>
      <c r="D28" s="192">
        <v>740</v>
      </c>
      <c r="E28" s="192">
        <v>720</v>
      </c>
      <c r="F28" s="190"/>
      <c r="G28" s="190"/>
      <c r="H28" s="190"/>
      <c r="I28" s="308"/>
      <c r="J28" s="308"/>
    </row>
    <row r="29" spans="1:10" ht="26">
      <c r="A29" s="308"/>
      <c r="B29" s="180" t="s">
        <v>61</v>
      </c>
      <c r="C29" s="179">
        <v>1420</v>
      </c>
      <c r="D29" s="179">
        <v>1443</v>
      </c>
      <c r="E29" s="179">
        <v>1025</v>
      </c>
      <c r="F29" s="190"/>
      <c r="G29" s="190"/>
      <c r="H29" s="190"/>
      <c r="I29" s="308"/>
      <c r="J29" s="308"/>
    </row>
    <row r="30" spans="1:10">
      <c r="A30" s="308"/>
      <c r="B30" s="321"/>
      <c r="C30" s="308"/>
      <c r="D30" s="308"/>
      <c r="E30" s="308"/>
      <c r="F30" s="308"/>
      <c r="G30" s="308"/>
      <c r="H30" s="308"/>
      <c r="I30" s="308"/>
      <c r="J30" s="308"/>
    </row>
    <row r="31" spans="1:10">
      <c r="A31" s="17" t="s">
        <v>287</v>
      </c>
      <c r="B31" s="17"/>
      <c r="C31" s="308"/>
      <c r="D31" s="308"/>
      <c r="E31" s="308"/>
      <c r="F31" s="308"/>
      <c r="G31" s="308"/>
      <c r="H31" s="308"/>
      <c r="I31" s="308"/>
      <c r="J31" s="308"/>
    </row>
    <row r="32" spans="1:10" ht="14.25" customHeight="1">
      <c r="A32" s="483" t="s">
        <v>288</v>
      </c>
      <c r="B32" s="483"/>
      <c r="C32" s="483"/>
      <c r="D32" s="483"/>
      <c r="E32" s="483"/>
      <c r="F32" s="483"/>
      <c r="G32" s="483"/>
      <c r="H32" s="483"/>
      <c r="I32" s="483"/>
      <c r="J32" s="483"/>
    </row>
    <row r="33" spans="1:11" ht="22.5" customHeight="1">
      <c r="A33" s="483"/>
      <c r="B33" s="483"/>
      <c r="C33" s="483"/>
      <c r="D33" s="483"/>
      <c r="E33" s="483"/>
      <c r="F33" s="483"/>
      <c r="G33" s="483"/>
      <c r="H33" s="483"/>
      <c r="I33" s="483"/>
      <c r="J33" s="483"/>
      <c r="K33" s="308"/>
    </row>
    <row r="36" spans="1:11" s="73" customFormat="1">
      <c r="A36" s="484" t="s">
        <v>289</v>
      </c>
      <c r="B36" s="484"/>
      <c r="C36" s="484"/>
      <c r="D36" s="484"/>
      <c r="E36" s="484"/>
      <c r="F36" s="484"/>
      <c r="G36" s="484"/>
      <c r="H36" s="484"/>
      <c r="I36" s="484"/>
      <c r="J36" s="484"/>
      <c r="K36" s="302"/>
    </row>
    <row r="39" spans="1:11" ht="86.15" customHeight="1">
      <c r="A39" s="482" t="s">
        <v>623</v>
      </c>
      <c r="B39" s="482"/>
      <c r="C39" s="482"/>
      <c r="D39" s="482"/>
      <c r="E39" s="482"/>
      <c r="F39" s="482"/>
      <c r="G39" s="482"/>
      <c r="H39" s="482"/>
      <c r="I39" s="482"/>
      <c r="J39" s="308"/>
      <c r="K39" s="308"/>
    </row>
    <row r="40" spans="1:11">
      <c r="A40" s="308" t="s">
        <v>290</v>
      </c>
      <c r="B40" s="308"/>
      <c r="C40" s="308"/>
      <c r="D40" s="308"/>
      <c r="E40" s="308"/>
      <c r="F40" s="308"/>
      <c r="G40" s="308"/>
      <c r="H40" s="308"/>
      <c r="I40" s="308"/>
      <c r="J40" s="308"/>
      <c r="K40" s="308"/>
    </row>
    <row r="41" spans="1:11" ht="36" customHeight="1">
      <c r="A41" s="481" t="s">
        <v>291</v>
      </c>
      <c r="B41" s="481"/>
      <c r="C41" s="481"/>
      <c r="D41" s="481"/>
      <c r="E41" s="481"/>
      <c r="F41" s="481"/>
      <c r="G41" s="481"/>
      <c r="H41" s="481"/>
      <c r="I41" s="481"/>
      <c r="J41" s="481"/>
      <c r="K41" s="481"/>
    </row>
    <row r="42" spans="1:11" ht="36" customHeight="1">
      <c r="A42" s="184"/>
      <c r="B42" s="382" t="s">
        <v>62</v>
      </c>
      <c r="C42" s="194" t="s">
        <v>63</v>
      </c>
      <c r="D42" s="194" t="s">
        <v>64</v>
      </c>
      <c r="E42" s="194" t="s">
        <v>65</v>
      </c>
      <c r="F42" s="194" t="s">
        <v>66</v>
      </c>
      <c r="G42" s="196" t="s">
        <v>67</v>
      </c>
      <c r="H42" s="308"/>
      <c r="I42" s="308"/>
      <c r="J42" s="319"/>
      <c r="K42" s="319"/>
    </row>
    <row r="43" spans="1:11" ht="26">
      <c r="A43" s="198" t="s">
        <v>22</v>
      </c>
      <c r="B43" s="382"/>
      <c r="C43" s="195">
        <v>700</v>
      </c>
      <c r="D43" s="195">
        <v>700</v>
      </c>
      <c r="E43" s="195">
        <v>700</v>
      </c>
      <c r="F43" s="382"/>
      <c r="G43" s="366">
        <v>54587</v>
      </c>
      <c r="H43" s="308"/>
      <c r="I43" s="308"/>
      <c r="J43" s="54"/>
      <c r="K43" s="195"/>
    </row>
    <row r="44" spans="1:11">
      <c r="A44" s="191" t="s">
        <v>25</v>
      </c>
      <c r="B44" s="192">
        <v>863.48</v>
      </c>
      <c r="C44" s="192">
        <v>863.48</v>
      </c>
      <c r="D44" s="192">
        <v>740</v>
      </c>
      <c r="E44" s="192">
        <v>720</v>
      </c>
      <c r="F44" s="192">
        <v>720</v>
      </c>
      <c r="G44" s="364">
        <v>63389</v>
      </c>
      <c r="H44" s="308"/>
      <c r="I44" s="308"/>
      <c r="J44" s="54"/>
      <c r="K44" s="195"/>
    </row>
    <row r="45" spans="1:11">
      <c r="A45" s="187" t="s">
        <v>29</v>
      </c>
      <c r="B45" s="382"/>
      <c r="C45" s="186">
        <v>840</v>
      </c>
      <c r="D45" s="186">
        <v>757.75</v>
      </c>
      <c r="E45" s="186">
        <v>900</v>
      </c>
      <c r="F45" s="382"/>
      <c r="G45" s="366">
        <v>64626</v>
      </c>
      <c r="H45" s="308"/>
      <c r="I45" s="308"/>
      <c r="J45" s="54"/>
      <c r="K45" s="195"/>
    </row>
    <row r="46" spans="1:11">
      <c r="A46" s="187" t="s">
        <v>15</v>
      </c>
      <c r="B46" s="382"/>
      <c r="C46" s="186">
        <v>760</v>
      </c>
      <c r="D46" s="186">
        <v>740</v>
      </c>
      <c r="E46" s="186">
        <v>700</v>
      </c>
      <c r="F46" s="382"/>
      <c r="G46" s="366">
        <v>68531</v>
      </c>
      <c r="H46" s="308"/>
      <c r="I46" s="308"/>
      <c r="J46" s="54"/>
      <c r="K46" s="195"/>
    </row>
    <row r="47" spans="1:11">
      <c r="A47" s="185" t="s">
        <v>14</v>
      </c>
      <c r="B47" s="382"/>
      <c r="C47" s="186">
        <v>840</v>
      </c>
      <c r="D47" s="186">
        <v>840</v>
      </c>
      <c r="E47" s="186">
        <v>800</v>
      </c>
      <c r="F47" s="382"/>
      <c r="G47" s="366">
        <v>69980</v>
      </c>
      <c r="H47" s="308"/>
      <c r="I47" s="308"/>
      <c r="J47" s="54"/>
      <c r="K47" s="195"/>
    </row>
    <row r="48" spans="1:11">
      <c r="A48" s="188" t="s">
        <v>23</v>
      </c>
      <c r="B48" s="382"/>
      <c r="C48" s="186">
        <v>1040</v>
      </c>
      <c r="D48" s="186">
        <v>909</v>
      </c>
      <c r="E48" s="186">
        <v>737</v>
      </c>
      <c r="F48" s="382"/>
      <c r="G48" s="366">
        <v>73672</v>
      </c>
      <c r="H48" s="308"/>
      <c r="I48" s="308"/>
      <c r="J48" s="54"/>
      <c r="K48" s="195"/>
    </row>
    <row r="49" spans="1:11">
      <c r="A49" s="187" t="s">
        <v>18</v>
      </c>
      <c r="B49" s="382"/>
      <c r="C49" s="186">
        <v>900</v>
      </c>
      <c r="D49" s="186">
        <v>810</v>
      </c>
      <c r="E49" s="186">
        <v>723</v>
      </c>
      <c r="F49" s="382"/>
      <c r="G49" s="366">
        <v>76093</v>
      </c>
      <c r="H49" s="308"/>
      <c r="I49" s="308"/>
      <c r="J49" s="54"/>
      <c r="K49" s="195"/>
    </row>
    <row r="50" spans="1:11">
      <c r="A50" s="187" t="s">
        <v>60</v>
      </c>
      <c r="B50" s="382"/>
      <c r="C50" s="186">
        <v>900</v>
      </c>
      <c r="D50" s="186">
        <v>900</v>
      </c>
      <c r="E50" s="186">
        <v>760</v>
      </c>
      <c r="F50" s="382"/>
      <c r="G50" s="366">
        <v>77040</v>
      </c>
      <c r="H50" s="308"/>
      <c r="I50" s="308"/>
      <c r="J50" s="54"/>
      <c r="K50" s="195"/>
    </row>
    <row r="51" spans="1:11">
      <c r="A51" s="185" t="s">
        <v>33</v>
      </c>
      <c r="B51" s="382"/>
      <c r="C51" s="186">
        <v>825</v>
      </c>
      <c r="D51" s="186">
        <v>757.75</v>
      </c>
      <c r="E51" s="186">
        <v>725</v>
      </c>
      <c r="F51" s="382"/>
      <c r="G51" s="366">
        <v>78808</v>
      </c>
      <c r="H51" s="308"/>
      <c r="I51" s="308"/>
      <c r="J51" s="54"/>
      <c r="K51" s="195"/>
    </row>
    <row r="52" spans="1:11">
      <c r="A52" s="187" t="s">
        <v>27</v>
      </c>
      <c r="B52" s="382"/>
      <c r="C52" s="186">
        <v>1384</v>
      </c>
      <c r="D52" s="186">
        <v>1184</v>
      </c>
      <c r="E52" s="186">
        <v>1000</v>
      </c>
      <c r="F52" s="382"/>
      <c r="G52" s="366">
        <v>79492</v>
      </c>
      <c r="H52" s="308"/>
      <c r="I52" s="308"/>
      <c r="J52" s="54"/>
      <c r="K52" s="195"/>
    </row>
    <row r="53" spans="1:11">
      <c r="A53" s="187" t="s">
        <v>30</v>
      </c>
      <c r="B53" s="382"/>
      <c r="C53" s="186">
        <v>1050</v>
      </c>
      <c r="D53" s="186">
        <v>950</v>
      </c>
      <c r="E53" s="186">
        <v>820</v>
      </c>
      <c r="F53" s="382"/>
      <c r="G53" s="366">
        <v>80339</v>
      </c>
      <c r="H53" s="308"/>
      <c r="I53" s="308"/>
      <c r="J53" s="54"/>
      <c r="K53" s="195"/>
    </row>
    <row r="54" spans="1:11">
      <c r="A54" s="187" t="s">
        <v>20</v>
      </c>
      <c r="B54" s="382"/>
      <c r="C54" s="186">
        <v>1125.8</v>
      </c>
      <c r="D54" s="186">
        <v>996</v>
      </c>
      <c r="E54" s="186">
        <v>775</v>
      </c>
      <c r="F54" s="382"/>
      <c r="G54" s="366">
        <v>84479</v>
      </c>
      <c r="H54" s="308"/>
      <c r="I54" s="308"/>
      <c r="J54" s="54"/>
      <c r="K54" s="195"/>
    </row>
    <row r="55" spans="1:11" ht="26">
      <c r="A55" s="187" t="s">
        <v>21</v>
      </c>
      <c r="B55" s="382"/>
      <c r="C55" s="186">
        <v>1216</v>
      </c>
      <c r="D55" s="186">
        <v>1120</v>
      </c>
      <c r="E55" s="186">
        <v>860</v>
      </c>
      <c r="F55" s="382"/>
      <c r="G55" s="366">
        <v>88797</v>
      </c>
      <c r="H55" s="308"/>
      <c r="I55" s="308"/>
      <c r="J55" s="54"/>
      <c r="K55" s="195"/>
    </row>
    <row r="56" spans="1:11" ht="26">
      <c r="A56" s="187" t="s">
        <v>16</v>
      </c>
      <c r="B56" s="382"/>
      <c r="C56" s="186">
        <v>1081</v>
      </c>
      <c r="D56" s="186">
        <v>975</v>
      </c>
      <c r="E56" s="186">
        <v>834</v>
      </c>
      <c r="F56" s="382"/>
      <c r="G56" s="366">
        <v>89447</v>
      </c>
      <c r="H56" s="308"/>
      <c r="I56" s="308"/>
      <c r="J56" s="54"/>
      <c r="K56" s="195"/>
    </row>
    <row r="57" spans="1:11">
      <c r="A57" s="187" t="s">
        <v>32</v>
      </c>
      <c r="B57" s="382"/>
      <c r="C57" s="186">
        <v>1125</v>
      </c>
      <c r="D57" s="186">
        <v>1020</v>
      </c>
      <c r="E57" s="186">
        <v>900</v>
      </c>
      <c r="F57" s="382"/>
      <c r="G57" s="366">
        <v>93418</v>
      </c>
      <c r="H57" s="308"/>
      <c r="I57" s="308"/>
      <c r="J57" s="54"/>
      <c r="K57" s="195"/>
    </row>
    <row r="58" spans="1:11">
      <c r="A58" s="187" t="s">
        <v>17</v>
      </c>
      <c r="B58" s="382"/>
      <c r="C58" s="186">
        <v>956.25</v>
      </c>
      <c r="D58" s="186">
        <v>910</v>
      </c>
      <c r="E58" s="186">
        <v>800</v>
      </c>
      <c r="F58" s="382"/>
      <c r="G58" s="366">
        <v>101130</v>
      </c>
      <c r="H58" s="308"/>
      <c r="I58" s="308"/>
      <c r="J58" s="39"/>
      <c r="K58" s="144"/>
    </row>
    <row r="59" spans="1:11" ht="26">
      <c r="A59" s="187" t="s">
        <v>24</v>
      </c>
      <c r="B59" s="382"/>
      <c r="C59" s="186">
        <v>1250</v>
      </c>
      <c r="D59" s="186">
        <v>1020</v>
      </c>
      <c r="E59" s="186">
        <v>989</v>
      </c>
      <c r="F59" s="382"/>
      <c r="G59" s="366">
        <v>102870</v>
      </c>
      <c r="H59" s="308"/>
      <c r="I59" s="308"/>
      <c r="J59" s="54"/>
      <c r="K59" s="195"/>
    </row>
    <row r="60" spans="1:11">
      <c r="A60" s="187" t="s">
        <v>31</v>
      </c>
      <c r="B60" s="382"/>
      <c r="C60" s="186">
        <v>1270</v>
      </c>
      <c r="D60" s="186">
        <v>1100</v>
      </c>
      <c r="E60" s="186">
        <v>945</v>
      </c>
      <c r="F60" s="382"/>
      <c r="G60" s="366">
        <v>108827</v>
      </c>
      <c r="H60" s="308"/>
      <c r="I60" s="308"/>
      <c r="J60" s="54"/>
      <c r="K60" s="195"/>
    </row>
    <row r="61" spans="1:11">
      <c r="A61" s="188" t="s">
        <v>28</v>
      </c>
      <c r="B61" s="382"/>
      <c r="C61" s="186">
        <v>1000</v>
      </c>
      <c r="D61" s="186">
        <v>970</v>
      </c>
      <c r="E61" s="186">
        <v>945</v>
      </c>
      <c r="F61" s="382"/>
      <c r="G61" s="366">
        <v>111587</v>
      </c>
      <c r="H61" s="308"/>
      <c r="I61" s="308"/>
      <c r="J61" s="54"/>
      <c r="K61" s="195"/>
    </row>
    <row r="62" spans="1:11" ht="26">
      <c r="A62" s="187" t="s">
        <v>68</v>
      </c>
      <c r="B62" s="382"/>
      <c r="C62" s="186">
        <v>1420</v>
      </c>
      <c r="D62" s="186">
        <v>1443</v>
      </c>
      <c r="E62" s="186">
        <v>835</v>
      </c>
      <c r="F62" s="382"/>
      <c r="G62" s="366">
        <v>116155</v>
      </c>
      <c r="H62" s="308"/>
      <c r="I62" s="308"/>
      <c r="J62" s="54"/>
      <c r="K62" s="195"/>
    </row>
    <row r="63" spans="1:11">
      <c r="A63" s="187" t="s">
        <v>26</v>
      </c>
      <c r="B63" s="382"/>
      <c r="C63" s="186">
        <v>1375</v>
      </c>
      <c r="D63" s="186">
        <v>1154</v>
      </c>
      <c r="E63" s="186">
        <v>1025</v>
      </c>
      <c r="F63" s="382"/>
      <c r="G63" s="366">
        <v>116283</v>
      </c>
      <c r="H63" s="308"/>
      <c r="I63" s="308"/>
      <c r="J63" s="54"/>
      <c r="K63" s="195"/>
    </row>
    <row r="64" spans="1:11" ht="26">
      <c r="A64" s="189" t="s">
        <v>69</v>
      </c>
      <c r="B64" s="382"/>
      <c r="C64" s="190">
        <v>1044</v>
      </c>
      <c r="D64" s="190">
        <v>952</v>
      </c>
      <c r="E64" s="190">
        <v>833</v>
      </c>
      <c r="F64" s="382"/>
      <c r="G64" s="197">
        <v>85751</v>
      </c>
      <c r="H64" s="308"/>
      <c r="I64" s="308"/>
      <c r="J64" s="76"/>
      <c r="K64" s="77"/>
    </row>
    <row r="65" spans="10:11">
      <c r="J65" s="76"/>
      <c r="K65" s="190"/>
    </row>
  </sheetData>
  <sortState ref="A43:G63">
    <sortCondition ref="G43:G63"/>
  </sortState>
  <mergeCells count="5">
    <mergeCell ref="A41:K41"/>
    <mergeCell ref="A39:I39"/>
    <mergeCell ref="A32:J33"/>
    <mergeCell ref="A1:J1"/>
    <mergeCell ref="A36:J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
  <sheetViews>
    <sheetView zoomScale="70" zoomScaleNormal="70" workbookViewId="0">
      <selection activeCell="F152" sqref="F152"/>
    </sheetView>
  </sheetViews>
  <sheetFormatPr defaultRowHeight="14.5"/>
  <cols>
    <col min="1" max="1" width="15.54296875" customWidth="1"/>
    <col min="2" max="2" width="18.54296875" bestFit="1" customWidth="1"/>
    <col min="3" max="3" width="11.1796875" customWidth="1"/>
    <col min="4" max="4" width="12.1796875" bestFit="1" customWidth="1"/>
    <col min="5" max="5" width="10.1796875" customWidth="1"/>
    <col min="6" max="6" width="12.1796875" customWidth="1"/>
  </cols>
  <sheetData>
    <row r="1" spans="1:20" s="73" customFormat="1">
      <c r="A1" s="469" t="s">
        <v>292</v>
      </c>
      <c r="B1" s="469"/>
      <c r="C1" s="469"/>
      <c r="D1" s="469"/>
      <c r="E1" s="469"/>
      <c r="F1" s="469"/>
      <c r="G1" s="469"/>
      <c r="H1" s="469"/>
      <c r="I1" s="469"/>
      <c r="J1" s="302"/>
      <c r="K1" s="302"/>
      <c r="L1" s="302"/>
      <c r="M1" s="302"/>
      <c r="N1" s="302"/>
      <c r="O1" s="302"/>
      <c r="P1" s="302"/>
      <c r="Q1" s="302"/>
      <c r="R1" s="302"/>
      <c r="S1" s="302"/>
      <c r="T1" s="302"/>
    </row>
    <row r="2" spans="1:20">
      <c r="A2" s="308"/>
      <c r="B2" s="308"/>
      <c r="C2" s="308"/>
      <c r="D2" s="308"/>
      <c r="E2" s="308"/>
      <c r="F2" s="308"/>
      <c r="G2" s="308"/>
      <c r="H2" s="308"/>
      <c r="I2" s="308"/>
      <c r="J2" s="301"/>
      <c r="K2" s="301"/>
      <c r="L2" s="5"/>
      <c r="M2" s="5"/>
      <c r="N2" s="5"/>
      <c r="O2" s="5"/>
      <c r="P2" s="301"/>
      <c r="Q2" s="301"/>
      <c r="R2" s="301"/>
      <c r="S2" s="301"/>
      <c r="T2" s="301"/>
    </row>
    <row r="3" spans="1:20" ht="43.5">
      <c r="A3" s="308"/>
      <c r="B3" s="361"/>
      <c r="C3" s="379" t="s">
        <v>70</v>
      </c>
      <c r="D3" s="379" t="s">
        <v>293</v>
      </c>
      <c r="E3" s="379" t="s">
        <v>294</v>
      </c>
      <c r="F3" s="376" t="s">
        <v>13</v>
      </c>
      <c r="G3" s="376" t="s">
        <v>586</v>
      </c>
      <c r="H3" s="376" t="s">
        <v>587</v>
      </c>
      <c r="I3" s="308"/>
      <c r="J3" s="308"/>
      <c r="K3" s="308"/>
      <c r="L3" s="11"/>
      <c r="M3" s="11"/>
      <c r="N3" s="11"/>
      <c r="O3" s="11"/>
      <c r="P3" s="308"/>
      <c r="Q3" s="308"/>
      <c r="R3" s="308"/>
      <c r="S3" s="308"/>
      <c r="T3" s="308"/>
    </row>
    <row r="4" spans="1:20">
      <c r="A4" s="308"/>
      <c r="B4" s="372" t="s">
        <v>17</v>
      </c>
      <c r="C4" s="372">
        <v>37.9</v>
      </c>
      <c r="D4" s="372">
        <v>1.8</v>
      </c>
      <c r="E4" s="370">
        <f t="shared" ref="E4:E21" si="0">C4-H4</f>
        <v>4.7999999999999972</v>
      </c>
      <c r="F4" s="309"/>
      <c r="G4" s="309">
        <v>27.6</v>
      </c>
      <c r="H4" s="309">
        <v>33.1</v>
      </c>
      <c r="I4" s="308"/>
      <c r="J4" s="308"/>
      <c r="K4" s="308"/>
      <c r="L4" s="11"/>
      <c r="M4" s="11"/>
      <c r="N4" s="11"/>
      <c r="O4" s="11"/>
      <c r="P4" s="308"/>
      <c r="Q4" s="308"/>
      <c r="R4" s="308"/>
      <c r="S4" s="308"/>
      <c r="T4" s="308"/>
    </row>
    <row r="5" spans="1:20">
      <c r="A5" s="308"/>
      <c r="B5" s="372" t="s">
        <v>20</v>
      </c>
      <c r="C5" s="372">
        <v>37.200000000000003</v>
      </c>
      <c r="D5" s="372">
        <v>2.4</v>
      </c>
      <c r="E5" s="370">
        <f t="shared" si="0"/>
        <v>4.1000000000000014</v>
      </c>
      <c r="F5" s="309"/>
      <c r="G5" s="309">
        <v>27.6</v>
      </c>
      <c r="H5" s="309">
        <v>33.1</v>
      </c>
      <c r="I5" s="308"/>
      <c r="J5" s="308"/>
      <c r="K5" s="308"/>
      <c r="L5" s="11"/>
      <c r="M5" s="11"/>
      <c r="N5" s="11"/>
      <c r="O5" s="11"/>
      <c r="P5" s="308"/>
      <c r="Q5" s="308"/>
      <c r="R5" s="308"/>
      <c r="S5" s="308"/>
      <c r="T5" s="308"/>
    </row>
    <row r="6" spans="1:20">
      <c r="A6" s="308"/>
      <c r="B6" s="372" t="s">
        <v>33</v>
      </c>
      <c r="C6" s="372">
        <v>36.9</v>
      </c>
      <c r="D6" s="372">
        <v>0.8</v>
      </c>
      <c r="E6" s="370">
        <f t="shared" si="0"/>
        <v>3.7999999999999972</v>
      </c>
      <c r="F6" s="361"/>
      <c r="G6" s="309">
        <v>27.6</v>
      </c>
      <c r="H6" s="309">
        <v>33.1</v>
      </c>
      <c r="I6" s="308"/>
      <c r="J6" s="308"/>
      <c r="K6" s="308"/>
      <c r="L6" s="11"/>
      <c r="M6" s="11"/>
      <c r="N6" s="11"/>
      <c r="O6" s="11"/>
      <c r="P6" s="308"/>
      <c r="Q6" s="308"/>
      <c r="R6" s="308"/>
      <c r="S6" s="308"/>
      <c r="T6" s="308"/>
    </row>
    <row r="7" spans="1:20">
      <c r="A7" s="308"/>
      <c r="B7" s="372" t="s">
        <v>68</v>
      </c>
      <c r="C7" s="372">
        <v>36.6</v>
      </c>
      <c r="D7" s="372">
        <v>2.2000000000000002</v>
      </c>
      <c r="E7" s="370">
        <f t="shared" si="0"/>
        <v>3.5</v>
      </c>
      <c r="F7" s="361"/>
      <c r="G7" s="309">
        <v>27.6</v>
      </c>
      <c r="H7" s="309">
        <v>33.1</v>
      </c>
      <c r="I7" s="308"/>
      <c r="J7" s="308"/>
      <c r="K7" s="308"/>
      <c r="L7" s="11"/>
      <c r="M7" s="11"/>
      <c r="N7" s="11"/>
      <c r="O7" s="11"/>
      <c r="P7" s="308"/>
      <c r="Q7" s="308"/>
      <c r="R7" s="308"/>
      <c r="S7" s="308"/>
      <c r="T7" s="308"/>
    </row>
    <row r="8" spans="1:20">
      <c r="A8" s="308"/>
      <c r="B8" s="372" t="s">
        <v>24</v>
      </c>
      <c r="C8" s="372">
        <v>36.200000000000003</v>
      </c>
      <c r="D8" s="372">
        <v>1</v>
      </c>
      <c r="E8" s="370">
        <f t="shared" si="0"/>
        <v>3.1000000000000014</v>
      </c>
      <c r="F8" s="309"/>
      <c r="G8" s="309">
        <v>27.6</v>
      </c>
      <c r="H8" s="309">
        <v>33.1</v>
      </c>
      <c r="I8" s="308"/>
      <c r="J8" s="308"/>
      <c r="K8" s="308"/>
      <c r="L8" s="11"/>
      <c r="M8" s="11"/>
      <c r="N8" s="11"/>
      <c r="O8" s="11"/>
      <c r="P8" s="308"/>
      <c r="Q8" s="308"/>
      <c r="R8" s="308"/>
      <c r="S8" s="308"/>
      <c r="T8" s="308"/>
    </row>
    <row r="9" spans="1:20">
      <c r="A9" s="308"/>
      <c r="B9" s="372" t="s">
        <v>29</v>
      </c>
      <c r="C9" s="372">
        <v>36.1</v>
      </c>
      <c r="D9" s="372">
        <v>0.9</v>
      </c>
      <c r="E9" s="370">
        <f t="shared" si="0"/>
        <v>3</v>
      </c>
      <c r="F9" s="361"/>
      <c r="G9" s="309">
        <v>27.6</v>
      </c>
      <c r="H9" s="309">
        <v>33.1</v>
      </c>
      <c r="I9" s="308"/>
      <c r="J9" s="308"/>
      <c r="K9" s="308"/>
      <c r="L9" s="11"/>
      <c r="M9" s="11"/>
      <c r="N9" s="11"/>
      <c r="O9" s="11"/>
      <c r="P9" s="308"/>
      <c r="Q9" s="308"/>
      <c r="R9" s="308"/>
      <c r="S9" s="308"/>
      <c r="T9" s="308"/>
    </row>
    <row r="10" spans="1:20">
      <c r="A10" s="308"/>
      <c r="B10" s="372" t="s">
        <v>32</v>
      </c>
      <c r="C10" s="372">
        <v>34.9</v>
      </c>
      <c r="D10" s="372">
        <v>0.8</v>
      </c>
      <c r="E10" s="370">
        <f t="shared" si="0"/>
        <v>1.7999999999999972</v>
      </c>
      <c r="F10" s="309"/>
      <c r="G10" s="309">
        <v>27.6</v>
      </c>
      <c r="H10" s="309">
        <v>33.1</v>
      </c>
      <c r="I10" s="308"/>
      <c r="J10" s="308"/>
      <c r="K10" s="308"/>
      <c r="L10" s="11"/>
      <c r="M10" s="11"/>
      <c r="N10" s="11"/>
      <c r="O10" s="11"/>
      <c r="P10" s="308"/>
      <c r="Q10" s="308"/>
      <c r="R10" s="308"/>
      <c r="S10" s="308"/>
      <c r="T10" s="308"/>
    </row>
    <row r="11" spans="1:20">
      <c r="A11" s="308"/>
      <c r="B11" s="372" t="s">
        <v>31</v>
      </c>
      <c r="C11" s="372">
        <v>34.200000000000003</v>
      </c>
      <c r="D11" s="372">
        <v>0.7</v>
      </c>
      <c r="E11" s="370">
        <f t="shared" si="0"/>
        <v>1.1000000000000014</v>
      </c>
      <c r="F11" s="361"/>
      <c r="G11" s="309">
        <v>27.6</v>
      </c>
      <c r="H11" s="309">
        <v>33.1</v>
      </c>
      <c r="I11" s="308"/>
      <c r="J11" s="308"/>
      <c r="K11" s="308"/>
      <c r="L11" s="11"/>
      <c r="M11" s="11"/>
      <c r="N11" s="11"/>
      <c r="O11" s="11"/>
      <c r="P11" s="308"/>
      <c r="Q11" s="308"/>
      <c r="R11" s="308"/>
      <c r="S11" s="308"/>
      <c r="T11" s="308"/>
    </row>
    <row r="12" spans="1:20">
      <c r="A12" s="308"/>
      <c r="B12" s="372" t="s">
        <v>18</v>
      </c>
      <c r="C12" s="372">
        <v>33.700000000000003</v>
      </c>
      <c r="D12" s="372">
        <v>1.1000000000000001</v>
      </c>
      <c r="E12" s="370">
        <f t="shared" si="0"/>
        <v>0.60000000000000142</v>
      </c>
      <c r="F12" s="309"/>
      <c r="G12" s="309">
        <v>27.6</v>
      </c>
      <c r="H12" s="309">
        <v>33.1</v>
      </c>
      <c r="I12" s="308"/>
      <c r="J12" s="308"/>
      <c r="K12" s="308"/>
      <c r="L12" s="11"/>
      <c r="M12" s="11"/>
      <c r="N12" s="11"/>
      <c r="O12" s="11"/>
      <c r="P12" s="308"/>
      <c r="Q12" s="308"/>
      <c r="R12" s="308"/>
      <c r="S12" s="308"/>
      <c r="T12" s="308"/>
    </row>
    <row r="13" spans="1:20">
      <c r="A13" s="308"/>
      <c r="B13" s="372" t="s">
        <v>28</v>
      </c>
      <c r="C13" s="372">
        <v>32.9</v>
      </c>
      <c r="D13" s="372">
        <v>1.1000000000000001</v>
      </c>
      <c r="E13" s="370">
        <f t="shared" si="0"/>
        <v>-0.20000000000000284</v>
      </c>
      <c r="F13" s="309"/>
      <c r="G13" s="309">
        <v>27.6</v>
      </c>
      <c r="H13" s="309">
        <v>33.1</v>
      </c>
      <c r="I13" s="308"/>
      <c r="J13" s="308"/>
      <c r="K13" s="308"/>
      <c r="L13" s="11"/>
      <c r="M13" s="11"/>
      <c r="N13" s="11"/>
      <c r="O13" s="11"/>
      <c r="P13" s="308"/>
      <c r="Q13" s="308"/>
      <c r="R13" s="308"/>
      <c r="S13" s="308"/>
      <c r="T13" s="308"/>
    </row>
    <row r="14" spans="1:20">
      <c r="A14" s="308"/>
      <c r="B14" s="372" t="s">
        <v>30</v>
      </c>
      <c r="C14" s="372">
        <v>32.4</v>
      </c>
      <c r="D14" s="372">
        <v>0.9</v>
      </c>
      <c r="E14" s="370">
        <f t="shared" si="0"/>
        <v>-0.70000000000000284</v>
      </c>
      <c r="F14" s="309"/>
      <c r="G14" s="309">
        <v>27.6</v>
      </c>
      <c r="H14" s="309">
        <v>33.1</v>
      </c>
      <c r="I14" s="308"/>
      <c r="J14" s="308"/>
      <c r="K14" s="308"/>
      <c r="L14" s="11"/>
      <c r="M14" s="11"/>
      <c r="N14" s="11"/>
      <c r="O14" s="11"/>
      <c r="P14" s="308"/>
      <c r="Q14" s="308"/>
      <c r="R14" s="308"/>
      <c r="S14" s="308"/>
      <c r="T14" s="308"/>
    </row>
    <row r="15" spans="1:20">
      <c r="A15" s="308"/>
      <c r="B15" s="372" t="s">
        <v>26</v>
      </c>
      <c r="C15" s="372">
        <v>32.200000000000003</v>
      </c>
      <c r="D15" s="372">
        <v>0.9</v>
      </c>
      <c r="E15" s="370">
        <f t="shared" si="0"/>
        <v>-0.89999999999999858</v>
      </c>
      <c r="F15" s="368"/>
      <c r="G15" s="309">
        <v>27.6</v>
      </c>
      <c r="H15" s="309">
        <v>33.1</v>
      </c>
      <c r="I15" s="308"/>
      <c r="J15" s="308"/>
      <c r="K15" s="308"/>
      <c r="L15" s="11"/>
      <c r="M15" s="11"/>
      <c r="N15" s="11"/>
      <c r="O15" s="11"/>
      <c r="P15" s="308"/>
      <c r="Q15" s="308"/>
      <c r="R15" s="308"/>
      <c r="S15" s="308"/>
      <c r="T15" s="308"/>
    </row>
    <row r="16" spans="1:20">
      <c r="A16" s="308"/>
      <c r="B16" s="372" t="s">
        <v>21</v>
      </c>
      <c r="C16" s="372">
        <v>30.5</v>
      </c>
      <c r="D16" s="372">
        <v>0.8</v>
      </c>
      <c r="E16" s="370">
        <f t="shared" si="0"/>
        <v>-2.6000000000000014</v>
      </c>
      <c r="F16" s="361"/>
      <c r="G16" s="309">
        <v>27.6</v>
      </c>
      <c r="H16" s="309">
        <v>33.1</v>
      </c>
      <c r="I16" s="308"/>
      <c r="J16" s="308"/>
      <c r="K16" s="308"/>
      <c r="L16" s="308"/>
      <c r="M16" s="308"/>
      <c r="N16" s="308"/>
      <c r="O16" s="308"/>
      <c r="P16" s="308"/>
      <c r="Q16" s="308"/>
      <c r="R16" s="308"/>
      <c r="S16" s="308"/>
      <c r="T16" s="308"/>
    </row>
    <row r="17" spans="1:20">
      <c r="A17" s="308"/>
      <c r="B17" s="372" t="s">
        <v>16</v>
      </c>
      <c r="C17" s="372">
        <v>30.5</v>
      </c>
      <c r="D17" s="372">
        <v>0.9</v>
      </c>
      <c r="E17" s="370">
        <f t="shared" si="0"/>
        <v>-2.6000000000000014</v>
      </c>
      <c r="F17" s="361"/>
      <c r="G17" s="309">
        <v>27.6</v>
      </c>
      <c r="H17" s="309">
        <v>33.1</v>
      </c>
      <c r="I17" s="308"/>
      <c r="J17" s="308"/>
      <c r="K17" s="308"/>
      <c r="L17" s="308"/>
      <c r="M17" s="308"/>
      <c r="N17" s="308"/>
      <c r="O17" s="308"/>
      <c r="P17" s="308"/>
      <c r="Q17" s="308"/>
      <c r="R17" s="308"/>
      <c r="S17" s="308"/>
      <c r="T17" s="308"/>
    </row>
    <row r="18" spans="1:20">
      <c r="A18" s="41"/>
      <c r="B18" s="372" t="s">
        <v>23</v>
      </c>
      <c r="C18" s="372">
        <v>29.7</v>
      </c>
      <c r="D18" s="372">
        <v>0.9</v>
      </c>
      <c r="E18" s="370">
        <f t="shared" si="0"/>
        <v>-3.4000000000000021</v>
      </c>
      <c r="F18" s="361"/>
      <c r="G18" s="309">
        <v>27.6</v>
      </c>
      <c r="H18" s="309">
        <v>33.1</v>
      </c>
      <c r="I18" s="308"/>
      <c r="J18" s="308"/>
      <c r="K18" s="308"/>
      <c r="L18" s="308"/>
      <c r="M18" s="308"/>
      <c r="N18" s="308"/>
      <c r="O18" s="308"/>
      <c r="P18" s="308"/>
      <c r="Q18" s="308"/>
      <c r="R18" s="308"/>
      <c r="S18" s="308"/>
      <c r="T18" s="308"/>
    </row>
    <row r="19" spans="1:20">
      <c r="A19" s="308"/>
      <c r="B19" s="372" t="s">
        <v>27</v>
      </c>
      <c r="C19" s="372">
        <v>29.6</v>
      </c>
      <c r="D19" s="372">
        <v>1.5</v>
      </c>
      <c r="E19" s="370">
        <f t="shared" si="0"/>
        <v>-3.5</v>
      </c>
      <c r="F19" s="361"/>
      <c r="G19" s="309">
        <v>27.6</v>
      </c>
      <c r="H19" s="309">
        <v>33.1</v>
      </c>
      <c r="I19" s="308"/>
      <c r="J19" s="308"/>
      <c r="K19" s="308"/>
      <c r="L19" s="308"/>
      <c r="M19" s="308"/>
      <c r="N19" s="308"/>
      <c r="O19" s="308"/>
      <c r="P19" s="308"/>
      <c r="Q19" s="308"/>
      <c r="R19" s="308"/>
      <c r="S19" s="308"/>
      <c r="T19" s="308"/>
    </row>
    <row r="20" spans="1:20">
      <c r="A20" s="308"/>
      <c r="B20" s="372" t="s">
        <v>71</v>
      </c>
      <c r="C20" s="372">
        <v>29.3</v>
      </c>
      <c r="D20" s="372">
        <v>0.9</v>
      </c>
      <c r="E20" s="370">
        <f t="shared" si="0"/>
        <v>-3.8000000000000007</v>
      </c>
      <c r="F20" s="309"/>
      <c r="G20" s="309">
        <v>27.6</v>
      </c>
      <c r="H20" s="309">
        <v>33.1</v>
      </c>
      <c r="I20" s="308"/>
      <c r="J20" s="308"/>
      <c r="K20" s="308"/>
      <c r="L20" s="308"/>
      <c r="M20" s="308"/>
      <c r="N20" s="308"/>
      <c r="O20" s="308"/>
      <c r="P20" s="308"/>
      <c r="Q20" s="308"/>
      <c r="R20" s="308"/>
      <c r="S20" s="308"/>
      <c r="T20" s="308"/>
    </row>
    <row r="21" spans="1:20">
      <c r="A21" s="308"/>
      <c r="B21" s="372" t="s">
        <v>15</v>
      </c>
      <c r="C21" s="372">
        <v>27.8</v>
      </c>
      <c r="D21" s="372">
        <v>2</v>
      </c>
      <c r="E21" s="370">
        <f t="shared" si="0"/>
        <v>-5.3000000000000007</v>
      </c>
      <c r="F21" s="381"/>
      <c r="G21" s="309">
        <v>27.6</v>
      </c>
      <c r="H21" s="309">
        <v>33.1</v>
      </c>
      <c r="I21" s="308"/>
      <c r="J21" s="308"/>
      <c r="K21" s="308"/>
      <c r="L21" s="308"/>
      <c r="M21" s="308"/>
      <c r="N21" s="308"/>
      <c r="O21" s="308"/>
      <c r="P21" s="308"/>
      <c r="Q21" s="308"/>
      <c r="R21" s="308"/>
      <c r="S21" s="308"/>
      <c r="T21" s="308"/>
    </row>
    <row r="22" spans="1:20">
      <c r="A22" s="308"/>
      <c r="B22" s="371" t="s">
        <v>25</v>
      </c>
      <c r="D22" s="371">
        <v>1.4</v>
      </c>
      <c r="E22" s="369">
        <f>F22-H22</f>
        <v>-7</v>
      </c>
      <c r="F22" s="371">
        <v>26.1</v>
      </c>
      <c r="G22" s="309">
        <v>27.6</v>
      </c>
      <c r="H22" s="309">
        <v>33.1</v>
      </c>
      <c r="I22" s="308"/>
      <c r="J22" s="308"/>
      <c r="K22" s="308"/>
      <c r="L22" s="308"/>
      <c r="M22" s="308"/>
      <c r="N22" s="308"/>
      <c r="O22" s="308"/>
      <c r="P22" s="308"/>
      <c r="Q22" s="308"/>
      <c r="R22" s="308"/>
      <c r="S22" s="308"/>
      <c r="T22" s="308"/>
    </row>
    <row r="23" spans="1:20">
      <c r="A23" s="308"/>
      <c r="B23" s="372" t="s">
        <v>22</v>
      </c>
      <c r="C23" s="372">
        <v>24.7</v>
      </c>
      <c r="D23" s="372">
        <v>1.5</v>
      </c>
      <c r="E23" s="370">
        <f>C23-H23</f>
        <v>-8.4000000000000021</v>
      </c>
      <c r="F23" s="361"/>
      <c r="G23" s="309">
        <v>27.6</v>
      </c>
      <c r="H23" s="309">
        <v>33.1</v>
      </c>
      <c r="I23" s="308"/>
      <c r="J23" s="308"/>
      <c r="K23" s="308"/>
      <c r="L23" s="308"/>
      <c r="M23" s="308"/>
      <c r="N23" s="308"/>
      <c r="O23" s="308"/>
      <c r="P23" s="308"/>
      <c r="Q23" s="308"/>
      <c r="R23" s="308"/>
      <c r="S23" s="308"/>
      <c r="T23" s="308"/>
    </row>
    <row r="24" spans="1:20">
      <c r="A24" s="308"/>
      <c r="B24" s="372" t="s">
        <v>14</v>
      </c>
      <c r="C24" s="372">
        <v>24.1</v>
      </c>
      <c r="D24" s="372">
        <v>2.7</v>
      </c>
      <c r="E24" s="370">
        <f>C24-H24</f>
        <v>-9</v>
      </c>
      <c r="F24" s="361"/>
      <c r="G24" s="309">
        <v>27.6</v>
      </c>
      <c r="H24" s="309">
        <v>33.1</v>
      </c>
      <c r="I24" s="308"/>
      <c r="J24" s="308"/>
      <c r="K24" s="308"/>
      <c r="L24" s="308"/>
      <c r="M24" s="308"/>
      <c r="N24" s="308"/>
      <c r="O24" s="308"/>
      <c r="P24" s="308"/>
      <c r="Q24" s="308"/>
      <c r="R24" s="308"/>
      <c r="S24" s="308"/>
      <c r="T24" s="308"/>
    </row>
    <row r="25" spans="1:20">
      <c r="A25" s="138" t="s">
        <v>295</v>
      </c>
      <c r="B25" s="378" t="s">
        <v>9</v>
      </c>
      <c r="C25" s="378">
        <v>33.1</v>
      </c>
      <c r="D25" s="378">
        <v>0.2</v>
      </c>
      <c r="E25" s="375">
        <f t="shared" ref="E25:E26" si="1">C25-H25</f>
        <v>0</v>
      </c>
      <c r="F25" s="374"/>
      <c r="G25" s="160">
        <v>27.6</v>
      </c>
      <c r="H25" s="160">
        <v>33.1</v>
      </c>
      <c r="I25" s="308"/>
      <c r="J25" s="308"/>
      <c r="K25" s="308"/>
      <c r="L25" s="308"/>
      <c r="M25" s="308"/>
      <c r="N25" s="308"/>
      <c r="O25" s="308"/>
      <c r="P25" s="308"/>
      <c r="Q25" s="308"/>
      <c r="R25" s="308"/>
      <c r="S25" s="308"/>
      <c r="T25" s="308"/>
    </row>
    <row r="26" spans="1:20">
      <c r="A26" s="308"/>
      <c r="B26" s="378" t="s">
        <v>57</v>
      </c>
      <c r="C26" s="378">
        <v>27.6</v>
      </c>
      <c r="D26" s="378">
        <v>0.1</v>
      </c>
      <c r="E26" s="375">
        <f t="shared" si="1"/>
        <v>-5.5</v>
      </c>
      <c r="F26" s="160"/>
      <c r="G26" s="160">
        <v>27.6</v>
      </c>
      <c r="H26" s="160">
        <v>33.1</v>
      </c>
      <c r="I26" s="308"/>
      <c r="J26" s="308"/>
      <c r="K26" s="308"/>
      <c r="L26" s="308"/>
      <c r="M26" s="308"/>
      <c r="N26" s="308"/>
      <c r="O26" s="308"/>
      <c r="P26" s="308"/>
      <c r="Q26" s="308"/>
      <c r="R26" s="308"/>
      <c r="S26" s="308"/>
      <c r="T26" s="308"/>
    </row>
    <row r="27" spans="1:20" s="308" customFormat="1">
      <c r="B27" s="82"/>
      <c r="C27" s="109"/>
      <c r="D27" s="109"/>
      <c r="E27" s="137"/>
    </row>
    <row r="28" spans="1:20">
      <c r="A28" s="470" t="s">
        <v>478</v>
      </c>
      <c r="B28" s="470"/>
      <c r="C28" s="470"/>
      <c r="D28" s="470"/>
      <c r="E28" s="470"/>
      <c r="F28" s="470"/>
      <c r="G28" s="470"/>
      <c r="H28" s="470"/>
      <c r="I28" s="301"/>
      <c r="J28" s="308"/>
      <c r="K28" s="308"/>
      <c r="L28" s="308"/>
      <c r="M28" s="308"/>
      <c r="N28" s="308"/>
      <c r="O28" s="308"/>
      <c r="P28" s="308"/>
      <c r="Q28" s="308"/>
      <c r="R28" s="308"/>
      <c r="S28" s="308"/>
      <c r="T28" s="308"/>
    </row>
    <row r="29" spans="1:20">
      <c r="A29" s="470" t="s">
        <v>296</v>
      </c>
      <c r="B29" s="470"/>
      <c r="C29" s="470"/>
      <c r="D29" s="470"/>
      <c r="E29" s="470"/>
      <c r="F29" s="470"/>
      <c r="G29" s="470"/>
      <c r="H29" s="470"/>
      <c r="I29" s="301"/>
      <c r="J29" s="308"/>
      <c r="K29" s="308"/>
      <c r="L29" s="308"/>
      <c r="M29" s="308"/>
      <c r="N29" s="308"/>
      <c r="O29" s="308"/>
      <c r="P29" s="308"/>
      <c r="Q29" s="308"/>
      <c r="R29" s="308"/>
      <c r="S29" s="308"/>
      <c r="T29" s="308"/>
    </row>
    <row r="30" spans="1:20">
      <c r="A30" s="315"/>
      <c r="B30" s="315"/>
      <c r="C30" s="315"/>
      <c r="D30" s="315"/>
      <c r="E30" s="315"/>
      <c r="F30" s="315"/>
      <c r="G30" s="315"/>
      <c r="H30" s="315"/>
      <c r="I30" s="301"/>
      <c r="J30" s="308"/>
      <c r="K30" s="308"/>
      <c r="L30" s="308"/>
      <c r="M30" s="308"/>
      <c r="N30" s="308"/>
      <c r="O30" s="308"/>
      <c r="P30" s="308"/>
      <c r="Q30" s="308"/>
      <c r="R30" s="308"/>
      <c r="S30" s="308"/>
      <c r="T30" s="308"/>
    </row>
    <row r="31" spans="1:20" s="73" customFormat="1">
      <c r="A31" s="469" t="s">
        <v>297</v>
      </c>
      <c r="B31" s="469"/>
      <c r="C31" s="469"/>
      <c r="D31" s="469"/>
      <c r="E31" s="469"/>
      <c r="F31" s="469"/>
      <c r="G31" s="469"/>
      <c r="H31" s="469"/>
      <c r="I31" s="469"/>
      <c r="J31" s="302"/>
      <c r="K31" s="302"/>
      <c r="L31" s="302"/>
      <c r="M31" s="302"/>
      <c r="N31" s="302"/>
      <c r="O31" s="302"/>
      <c r="P31" s="302"/>
      <c r="Q31" s="302"/>
      <c r="R31" s="302"/>
      <c r="S31" s="302"/>
      <c r="T31" s="302"/>
    </row>
    <row r="32" spans="1:20">
      <c r="A32" s="308"/>
      <c r="B32" s="308"/>
      <c r="C32" s="308"/>
      <c r="D32" s="308"/>
      <c r="E32" s="308"/>
      <c r="F32" s="308"/>
      <c r="G32" s="308"/>
      <c r="H32" s="308"/>
      <c r="I32" s="308"/>
      <c r="J32" s="301"/>
      <c r="K32" s="301"/>
      <c r="L32" s="5"/>
      <c r="M32" s="5"/>
      <c r="N32" s="5"/>
      <c r="O32" s="5"/>
      <c r="P32" s="301"/>
      <c r="Q32" s="301"/>
      <c r="R32" s="301"/>
      <c r="S32" s="301"/>
      <c r="T32" s="301"/>
    </row>
    <row r="33" spans="1:20">
      <c r="A33" s="308"/>
      <c r="B33" s="1"/>
      <c r="C33" s="71" t="s">
        <v>70</v>
      </c>
      <c r="D33" s="71" t="s">
        <v>293</v>
      </c>
      <c r="E33" s="25"/>
      <c r="F33" s="1"/>
      <c r="G33" s="308"/>
      <c r="H33" s="308"/>
      <c r="I33" s="308"/>
      <c r="J33" s="308"/>
      <c r="K33" s="308"/>
      <c r="L33" s="11"/>
      <c r="M33" s="11"/>
      <c r="N33" s="11"/>
      <c r="O33" s="11"/>
      <c r="P33" s="308"/>
      <c r="Q33" s="308"/>
      <c r="R33" s="308"/>
      <c r="S33" s="308"/>
      <c r="T33" s="308"/>
    </row>
    <row r="34" spans="1:20">
      <c r="A34" s="308"/>
      <c r="B34" s="324">
        <v>2015</v>
      </c>
      <c r="C34" s="134">
        <v>24.6</v>
      </c>
      <c r="D34" s="134">
        <v>1.1000000000000001</v>
      </c>
      <c r="E34" s="33"/>
      <c r="F34" s="1"/>
      <c r="G34" s="308"/>
      <c r="H34" s="308"/>
      <c r="I34" s="308"/>
      <c r="J34" s="308"/>
      <c r="K34" s="308"/>
      <c r="L34" s="11"/>
      <c r="M34" s="11"/>
      <c r="N34" s="11"/>
      <c r="O34" s="11"/>
      <c r="P34" s="308"/>
      <c r="Q34" s="308"/>
      <c r="R34" s="308"/>
      <c r="S34" s="308"/>
      <c r="T34" s="308"/>
    </row>
    <row r="35" spans="1:20">
      <c r="A35" s="308"/>
      <c r="B35" s="324">
        <v>2016</v>
      </c>
      <c r="C35" s="134">
        <v>24.3</v>
      </c>
      <c r="D35" s="134">
        <v>1.2</v>
      </c>
      <c r="E35" s="33"/>
      <c r="F35" s="1"/>
      <c r="G35" s="308"/>
      <c r="H35" s="308"/>
      <c r="I35" s="308"/>
      <c r="J35" s="308"/>
      <c r="K35" s="308"/>
      <c r="L35" s="11"/>
      <c r="M35" s="11"/>
      <c r="N35" s="11"/>
      <c r="O35" s="11"/>
      <c r="P35" s="308"/>
      <c r="Q35" s="308"/>
      <c r="R35" s="308"/>
      <c r="S35" s="308"/>
      <c r="T35" s="308"/>
    </row>
    <row r="36" spans="1:20">
      <c r="A36" s="308"/>
      <c r="B36" s="324">
        <v>2017</v>
      </c>
      <c r="C36" s="134">
        <v>24.4</v>
      </c>
      <c r="D36" s="134">
        <v>1.3</v>
      </c>
      <c r="E36" s="33"/>
      <c r="F36" s="1"/>
      <c r="G36" s="308"/>
      <c r="H36" s="308"/>
      <c r="I36" s="308"/>
      <c r="J36" s="308"/>
      <c r="K36" s="308"/>
      <c r="L36" s="11"/>
      <c r="M36" s="11"/>
      <c r="N36" s="11"/>
      <c r="O36" s="11"/>
      <c r="P36" s="308"/>
      <c r="Q36" s="308"/>
      <c r="R36" s="308"/>
      <c r="S36" s="308"/>
      <c r="T36" s="308"/>
    </row>
    <row r="37" spans="1:20">
      <c r="A37" s="308"/>
      <c r="B37" s="20">
        <v>2018</v>
      </c>
      <c r="C37" s="135">
        <v>24.8</v>
      </c>
      <c r="D37" s="135">
        <v>1.3</v>
      </c>
      <c r="E37" s="33"/>
      <c r="F37" s="1"/>
      <c r="G37" s="308"/>
      <c r="H37" s="308"/>
      <c r="I37" s="308"/>
      <c r="J37" s="308"/>
      <c r="K37" s="308"/>
      <c r="L37" s="11"/>
      <c r="M37" s="11"/>
      <c r="N37" s="11"/>
      <c r="O37" s="11"/>
      <c r="P37" s="308"/>
      <c r="Q37" s="308"/>
      <c r="R37" s="308"/>
      <c r="S37" s="308"/>
      <c r="T37" s="308"/>
    </row>
    <row r="38" spans="1:20">
      <c r="A38" s="308"/>
      <c r="B38" s="324">
        <v>2019</v>
      </c>
      <c r="C38" s="136">
        <v>26.1</v>
      </c>
      <c r="D38" s="136">
        <v>1.4</v>
      </c>
      <c r="E38" s="33"/>
      <c r="F38" s="1"/>
      <c r="G38" s="308"/>
      <c r="H38" s="308"/>
      <c r="I38" s="308"/>
      <c r="J38" s="308"/>
      <c r="K38" s="308"/>
      <c r="L38" s="11"/>
      <c r="M38" s="11"/>
      <c r="N38" s="11"/>
      <c r="O38" s="11"/>
      <c r="P38" s="308"/>
      <c r="Q38" s="308"/>
      <c r="R38" s="308"/>
      <c r="S38" s="308"/>
      <c r="T38" s="308"/>
    </row>
    <row r="40" spans="1:20">
      <c r="A40" s="470" t="s">
        <v>479</v>
      </c>
      <c r="B40" s="470"/>
      <c r="C40" s="470"/>
      <c r="D40" s="470"/>
      <c r="E40" s="470"/>
      <c r="F40" s="470"/>
      <c r="G40" s="470"/>
      <c r="H40" s="470"/>
      <c r="I40" s="301"/>
      <c r="J40" s="308"/>
      <c r="K40" s="308"/>
      <c r="L40" s="308"/>
      <c r="M40" s="308"/>
      <c r="N40" s="308"/>
      <c r="O40" s="308"/>
      <c r="P40" s="308"/>
      <c r="Q40" s="308"/>
      <c r="R40" s="308"/>
      <c r="S40" s="308"/>
      <c r="T40" s="308"/>
    </row>
    <row r="41" spans="1:20">
      <c r="A41" s="470" t="s">
        <v>262</v>
      </c>
      <c r="B41" s="470"/>
      <c r="C41" s="470"/>
      <c r="D41" s="470"/>
      <c r="E41" s="470"/>
      <c r="F41" s="470"/>
      <c r="G41" s="470"/>
      <c r="H41" s="470"/>
      <c r="I41" s="301"/>
      <c r="J41" s="308"/>
      <c r="K41" s="308"/>
      <c r="L41" s="308"/>
      <c r="M41" s="308"/>
      <c r="N41" s="308"/>
      <c r="O41" s="308"/>
      <c r="P41" s="308"/>
      <c r="Q41" s="308"/>
      <c r="R41" s="308"/>
      <c r="S41" s="308"/>
      <c r="T41" s="308"/>
    </row>
    <row r="42" spans="1:20">
      <c r="A42" s="315"/>
      <c r="B42" s="315"/>
      <c r="C42" s="315"/>
      <c r="D42" s="315"/>
      <c r="E42" s="315"/>
      <c r="F42" s="315"/>
      <c r="G42" s="315"/>
      <c r="H42" s="315"/>
      <c r="I42" s="301"/>
      <c r="J42" s="308"/>
      <c r="K42" s="308"/>
      <c r="L42" s="308"/>
      <c r="M42" s="308"/>
      <c r="N42" s="308"/>
      <c r="O42" s="308"/>
      <c r="P42" s="308"/>
      <c r="Q42" s="308"/>
      <c r="R42" s="308"/>
      <c r="S42" s="308"/>
      <c r="T42" s="308"/>
    </row>
    <row r="43" spans="1:20" s="73" customFormat="1">
      <c r="A43" s="469" t="s">
        <v>298</v>
      </c>
      <c r="B43" s="469"/>
      <c r="C43" s="469"/>
      <c r="D43" s="469"/>
      <c r="E43" s="469"/>
      <c r="F43" s="469"/>
      <c r="G43" s="469"/>
      <c r="H43" s="469"/>
      <c r="I43" s="469"/>
      <c r="J43" s="302"/>
      <c r="K43" s="302"/>
      <c r="L43" s="302"/>
      <c r="M43" s="302"/>
      <c r="N43" s="302"/>
      <c r="O43" s="302"/>
      <c r="P43" s="302"/>
      <c r="Q43" s="302"/>
      <c r="R43" s="302"/>
      <c r="S43" s="302"/>
      <c r="T43" s="302"/>
    </row>
    <row r="44" spans="1:20">
      <c r="A44" s="308"/>
      <c r="B44" s="308"/>
      <c r="C44" s="308"/>
      <c r="D44" s="308"/>
      <c r="E44" s="308"/>
      <c r="F44" s="308"/>
      <c r="G44" s="308"/>
      <c r="H44" s="308"/>
      <c r="I44" s="308"/>
      <c r="J44" s="301"/>
      <c r="K44" s="301"/>
      <c r="L44" s="5"/>
      <c r="M44" s="5"/>
      <c r="N44" s="5"/>
      <c r="O44" s="5"/>
      <c r="P44" s="301"/>
      <c r="Q44" s="301"/>
      <c r="R44" s="301"/>
      <c r="S44" s="301"/>
      <c r="T44" s="301"/>
    </row>
    <row r="45" spans="1:20" ht="24">
      <c r="A45" s="308"/>
      <c r="B45" s="1"/>
      <c r="C45" s="71" t="s">
        <v>70</v>
      </c>
      <c r="D45" s="71" t="s">
        <v>293</v>
      </c>
      <c r="E45" s="71" t="s">
        <v>299</v>
      </c>
      <c r="F45" s="72" t="s">
        <v>588</v>
      </c>
      <c r="G45" s="308"/>
      <c r="H45" s="308"/>
      <c r="I45" s="308"/>
      <c r="J45" s="308"/>
      <c r="K45" s="308"/>
      <c r="L45" s="11"/>
      <c r="M45" s="11"/>
      <c r="N45" s="11"/>
      <c r="O45" s="11"/>
      <c r="P45" s="308"/>
      <c r="Q45" s="308"/>
      <c r="R45" s="308"/>
      <c r="S45" s="308"/>
      <c r="T45" s="308"/>
    </row>
    <row r="46" spans="1:20">
      <c r="A46" s="308"/>
      <c r="B46" s="382" t="s">
        <v>229</v>
      </c>
      <c r="C46" s="382">
        <v>32.4</v>
      </c>
      <c r="D46" s="382">
        <v>2.6</v>
      </c>
      <c r="E46" s="282">
        <f>C46-F46</f>
        <v>7.5</v>
      </c>
      <c r="F46" s="1">
        <v>24.9</v>
      </c>
      <c r="G46" s="308"/>
      <c r="H46" s="308"/>
      <c r="I46" s="308"/>
      <c r="J46" s="308"/>
      <c r="K46" s="308"/>
      <c r="L46" s="11"/>
      <c r="M46" s="11"/>
      <c r="N46" s="11"/>
      <c r="O46" s="11"/>
      <c r="P46" s="308"/>
      <c r="Q46" s="308"/>
      <c r="R46" s="308"/>
      <c r="S46" s="308"/>
      <c r="T46" s="308"/>
    </row>
    <row r="47" spans="1:20">
      <c r="A47" s="308"/>
      <c r="B47" s="382" t="s">
        <v>224</v>
      </c>
      <c r="C47" s="382">
        <v>32.299999999999997</v>
      </c>
      <c r="D47" s="382">
        <v>2.8</v>
      </c>
      <c r="E47" s="282">
        <f t="shared" ref="E47:E68" si="2">C47-F47</f>
        <v>7.3999999999999986</v>
      </c>
      <c r="F47" s="1">
        <v>24.9</v>
      </c>
      <c r="G47" s="308"/>
      <c r="H47" s="308"/>
      <c r="I47" s="308"/>
      <c r="J47" s="308"/>
      <c r="K47" s="308"/>
      <c r="L47" s="11"/>
      <c r="M47" s="11"/>
      <c r="N47" s="11"/>
      <c r="O47" s="11"/>
      <c r="P47" s="308"/>
      <c r="Q47" s="308"/>
      <c r="R47" s="308"/>
      <c r="S47" s="308"/>
      <c r="T47" s="308"/>
    </row>
    <row r="48" spans="1:20">
      <c r="A48" s="308"/>
      <c r="B48" s="382" t="s">
        <v>222</v>
      </c>
      <c r="C48" s="382">
        <v>32.1</v>
      </c>
      <c r="D48" s="382">
        <v>5.2</v>
      </c>
      <c r="E48" s="282">
        <f t="shared" si="2"/>
        <v>7.2000000000000028</v>
      </c>
      <c r="F48" s="1">
        <v>24.9</v>
      </c>
      <c r="G48" s="308"/>
      <c r="H48" s="308"/>
      <c r="I48" s="308"/>
      <c r="J48" s="308"/>
      <c r="K48" s="308"/>
      <c r="L48" s="11"/>
      <c r="M48" s="11"/>
      <c r="N48" s="11"/>
      <c r="O48" s="11"/>
      <c r="P48" s="308"/>
      <c r="Q48" s="308"/>
      <c r="R48" s="308"/>
      <c r="S48" s="308"/>
      <c r="T48" s="308"/>
    </row>
    <row r="49" spans="1:15">
      <c r="A49" s="308"/>
      <c r="B49" s="382" t="s">
        <v>220</v>
      </c>
      <c r="C49" s="382">
        <v>30.7</v>
      </c>
      <c r="D49" s="382">
        <v>3.3</v>
      </c>
      <c r="E49" s="282">
        <f t="shared" si="2"/>
        <v>5.8000000000000007</v>
      </c>
      <c r="F49" s="1">
        <v>24.9</v>
      </c>
      <c r="G49" s="308"/>
      <c r="H49" s="308"/>
      <c r="I49" s="308"/>
      <c r="J49" s="308"/>
      <c r="K49" s="308"/>
      <c r="L49" s="11"/>
      <c r="M49" s="11"/>
      <c r="N49" s="11"/>
      <c r="O49" s="11"/>
    </row>
    <row r="50" spans="1:15">
      <c r="A50" s="308"/>
      <c r="B50" s="382" t="s">
        <v>228</v>
      </c>
      <c r="C50" s="382">
        <v>29.8</v>
      </c>
      <c r="D50" s="382">
        <v>6.8</v>
      </c>
      <c r="E50" s="282">
        <f t="shared" si="2"/>
        <v>4.9000000000000021</v>
      </c>
      <c r="F50" s="1">
        <v>24.9</v>
      </c>
      <c r="G50" s="308"/>
      <c r="H50" s="308"/>
      <c r="I50" s="308"/>
      <c r="J50" s="308"/>
      <c r="K50" s="308"/>
      <c r="L50" s="11"/>
      <c r="M50" s="11"/>
      <c r="N50" s="11"/>
      <c r="O50" s="11"/>
    </row>
    <row r="51" spans="1:15">
      <c r="A51" s="308"/>
      <c r="B51" s="382" t="s">
        <v>212</v>
      </c>
      <c r="C51" s="382">
        <v>29.2</v>
      </c>
      <c r="D51" s="382">
        <v>5.7</v>
      </c>
      <c r="E51" s="282">
        <f t="shared" si="2"/>
        <v>4.3000000000000007</v>
      </c>
      <c r="F51" s="1">
        <v>24.9</v>
      </c>
      <c r="G51" s="308"/>
      <c r="H51" s="308"/>
      <c r="I51" s="308"/>
      <c r="J51" s="308"/>
      <c r="K51" s="308"/>
      <c r="L51" s="11"/>
      <c r="M51" s="11"/>
      <c r="N51" s="11"/>
      <c r="O51" s="11"/>
    </row>
    <row r="52" spans="1:15">
      <c r="A52" s="308"/>
      <c r="B52" s="382" t="s">
        <v>225</v>
      </c>
      <c r="C52" s="382">
        <v>29</v>
      </c>
      <c r="D52" s="382">
        <v>4.0999999999999996</v>
      </c>
      <c r="E52" s="282">
        <f t="shared" si="2"/>
        <v>4.1000000000000014</v>
      </c>
      <c r="F52" s="1">
        <v>24.9</v>
      </c>
      <c r="G52" s="308"/>
      <c r="H52" s="308"/>
      <c r="I52" s="308"/>
      <c r="J52" s="308"/>
      <c r="K52" s="308"/>
      <c r="L52" s="308"/>
      <c r="M52" s="308"/>
      <c r="N52" s="308"/>
      <c r="O52" s="308"/>
    </row>
    <row r="53" spans="1:15">
      <c r="A53" s="308"/>
      <c r="B53" s="382" t="s">
        <v>207</v>
      </c>
      <c r="C53" s="382">
        <v>28.9</v>
      </c>
      <c r="D53" s="382">
        <v>3.4</v>
      </c>
      <c r="E53" s="282">
        <f t="shared" si="2"/>
        <v>4</v>
      </c>
      <c r="F53" s="1">
        <v>24.9</v>
      </c>
      <c r="G53" s="308"/>
      <c r="H53" s="308"/>
      <c r="I53" s="308"/>
      <c r="J53" s="308"/>
      <c r="K53" s="308"/>
      <c r="L53" s="308"/>
      <c r="M53" s="308"/>
      <c r="N53" s="308"/>
      <c r="O53" s="308"/>
    </row>
    <row r="54" spans="1:15" s="248" customFormat="1">
      <c r="A54" s="308"/>
      <c r="B54" s="382" t="s">
        <v>221</v>
      </c>
      <c r="C54" s="382">
        <v>28.7</v>
      </c>
      <c r="D54" s="382">
        <v>3.7</v>
      </c>
      <c r="E54" s="282">
        <f t="shared" si="2"/>
        <v>3.8000000000000007</v>
      </c>
      <c r="F54" s="1">
        <v>24.9</v>
      </c>
      <c r="G54" s="308"/>
      <c r="H54" s="308"/>
      <c r="I54" s="308"/>
      <c r="J54" s="308"/>
      <c r="K54" s="308"/>
      <c r="L54" s="308"/>
      <c r="M54" s="308"/>
      <c r="N54" s="308"/>
      <c r="O54" s="308"/>
    </row>
    <row r="55" spans="1:15">
      <c r="A55" s="308"/>
      <c r="B55" s="382" t="s">
        <v>227</v>
      </c>
      <c r="C55" s="382">
        <v>28.6</v>
      </c>
      <c r="D55" s="382">
        <v>3.8</v>
      </c>
      <c r="E55" s="282">
        <f t="shared" si="2"/>
        <v>3.7000000000000028</v>
      </c>
      <c r="F55" s="1">
        <v>24.9</v>
      </c>
      <c r="G55" s="308"/>
      <c r="H55" s="308"/>
      <c r="I55" s="308"/>
      <c r="J55" s="308"/>
      <c r="K55" s="308"/>
      <c r="L55" s="308"/>
      <c r="M55" s="308"/>
      <c r="N55" s="308"/>
      <c r="O55" s="308"/>
    </row>
    <row r="56" spans="1:15">
      <c r="A56" s="308"/>
      <c r="B56" s="382" t="s">
        <v>214</v>
      </c>
      <c r="C56" s="382">
        <v>27.8</v>
      </c>
      <c r="D56" s="382">
        <v>5</v>
      </c>
      <c r="E56" s="282">
        <f t="shared" si="2"/>
        <v>2.9000000000000021</v>
      </c>
      <c r="F56" s="1">
        <v>24.9</v>
      </c>
      <c r="G56" s="308"/>
      <c r="H56" s="308"/>
      <c r="I56" s="308"/>
      <c r="J56" s="199"/>
      <c r="K56" s="308"/>
      <c r="L56" s="308"/>
      <c r="M56" s="308"/>
      <c r="N56" s="308"/>
      <c r="O56" s="308"/>
    </row>
    <row r="57" spans="1:15">
      <c r="A57" s="308"/>
      <c r="B57" s="382" t="s">
        <v>216</v>
      </c>
      <c r="C57" s="382">
        <v>27.6</v>
      </c>
      <c r="D57" s="382">
        <v>2.8</v>
      </c>
      <c r="E57" s="282">
        <f t="shared" si="2"/>
        <v>2.7000000000000028</v>
      </c>
      <c r="F57" s="1">
        <v>24.9</v>
      </c>
      <c r="G57" s="308"/>
      <c r="H57" s="308"/>
      <c r="I57" s="308"/>
      <c r="J57" s="308"/>
      <c r="K57" s="308"/>
      <c r="L57" s="308"/>
      <c r="M57" s="308"/>
      <c r="N57" s="308"/>
      <c r="O57" s="308"/>
    </row>
    <row r="58" spans="1:15">
      <c r="A58" s="308"/>
      <c r="B58" s="382" t="s">
        <v>252</v>
      </c>
      <c r="C58" s="382">
        <v>26.9</v>
      </c>
      <c r="D58" s="382">
        <v>1.6</v>
      </c>
      <c r="E58" s="282">
        <f t="shared" si="2"/>
        <v>2</v>
      </c>
      <c r="F58" s="1">
        <v>24.9</v>
      </c>
      <c r="G58" s="308"/>
      <c r="H58" s="308"/>
      <c r="I58" s="308"/>
      <c r="J58" s="308"/>
      <c r="K58" s="308"/>
      <c r="L58" s="308"/>
      <c r="M58" s="308"/>
      <c r="N58" s="308"/>
      <c r="O58" s="308"/>
    </row>
    <row r="59" spans="1:15">
      <c r="A59" s="308"/>
      <c r="B59" s="382" t="s">
        <v>226</v>
      </c>
      <c r="C59" s="382">
        <v>24.8</v>
      </c>
      <c r="D59" s="382">
        <v>3.6</v>
      </c>
      <c r="E59" s="282">
        <f t="shared" si="2"/>
        <v>-9.9999999999997868E-2</v>
      </c>
      <c r="F59" s="1">
        <v>24.9</v>
      </c>
      <c r="G59" s="308"/>
      <c r="H59" s="308"/>
      <c r="I59" s="308"/>
      <c r="J59" s="308"/>
      <c r="K59" s="308"/>
      <c r="L59" s="308"/>
      <c r="M59" s="308"/>
      <c r="N59" s="308"/>
      <c r="O59" s="308"/>
    </row>
    <row r="60" spans="1:15">
      <c r="A60" s="308"/>
      <c r="B60" s="382" t="s">
        <v>211</v>
      </c>
      <c r="C60" s="382">
        <v>24.8</v>
      </c>
      <c r="D60" s="382">
        <v>2.2999999999999998</v>
      </c>
      <c r="E60" s="282">
        <f t="shared" si="2"/>
        <v>-9.9999999999997868E-2</v>
      </c>
      <c r="F60" s="1">
        <v>24.9</v>
      </c>
      <c r="G60" s="308"/>
      <c r="H60" s="308"/>
      <c r="I60" s="308"/>
      <c r="J60" s="308"/>
      <c r="K60" s="308"/>
      <c r="L60" s="308"/>
      <c r="M60" s="308"/>
      <c r="N60" s="308"/>
      <c r="O60" s="308"/>
    </row>
    <row r="61" spans="1:15">
      <c r="A61" s="308"/>
      <c r="B61" s="382" t="s">
        <v>215</v>
      </c>
      <c r="C61" s="382">
        <v>24.7</v>
      </c>
      <c r="D61" s="382">
        <v>1.5</v>
      </c>
      <c r="E61" s="282">
        <f t="shared" si="2"/>
        <v>-0.19999999999999929</v>
      </c>
      <c r="F61" s="1">
        <v>24.9</v>
      </c>
      <c r="G61" s="308"/>
      <c r="H61" s="308"/>
      <c r="I61" s="308"/>
      <c r="J61" s="308"/>
      <c r="K61" s="308"/>
      <c r="L61" s="308"/>
      <c r="M61" s="308"/>
      <c r="N61" s="308"/>
      <c r="O61" s="308"/>
    </row>
    <row r="62" spans="1:15">
      <c r="A62" s="308"/>
      <c r="B62" s="382" t="s">
        <v>213</v>
      </c>
      <c r="C62" s="382">
        <v>24</v>
      </c>
      <c r="D62" s="382">
        <v>1.6</v>
      </c>
      <c r="E62" s="282">
        <f t="shared" si="2"/>
        <v>-0.89999999999999858</v>
      </c>
      <c r="F62" s="1">
        <v>24.9</v>
      </c>
      <c r="G62" s="308"/>
      <c r="H62" s="308"/>
      <c r="I62" s="308"/>
      <c r="J62" s="308"/>
      <c r="K62" s="308"/>
      <c r="L62" s="308"/>
      <c r="M62" s="308"/>
      <c r="N62" s="308"/>
      <c r="O62" s="308"/>
    </row>
    <row r="63" spans="1:15">
      <c r="A63" s="308"/>
      <c r="B63" s="382" t="s">
        <v>223</v>
      </c>
      <c r="C63" s="382">
        <v>23.6</v>
      </c>
      <c r="D63" s="382">
        <v>1.8</v>
      </c>
      <c r="E63" s="282">
        <f t="shared" si="2"/>
        <v>-1.2999999999999972</v>
      </c>
      <c r="F63" s="1">
        <v>24.9</v>
      </c>
      <c r="G63" s="308"/>
      <c r="H63" s="308"/>
      <c r="I63" s="308"/>
      <c r="J63" s="308"/>
      <c r="K63" s="308"/>
      <c r="L63" s="308"/>
      <c r="M63" s="308"/>
      <c r="N63" s="308"/>
      <c r="O63" s="308"/>
    </row>
    <row r="64" spans="1:15" s="183" customFormat="1">
      <c r="A64" s="308"/>
      <c r="B64" s="382" t="s">
        <v>200</v>
      </c>
      <c r="C64" s="382">
        <v>22.8</v>
      </c>
      <c r="D64" s="382">
        <v>2.7</v>
      </c>
      <c r="E64" s="282">
        <f t="shared" si="2"/>
        <v>-2.0999999999999979</v>
      </c>
      <c r="F64" s="1">
        <v>24.9</v>
      </c>
      <c r="G64" s="308"/>
      <c r="H64" s="308"/>
      <c r="I64" s="308"/>
      <c r="J64" s="308"/>
      <c r="K64" s="308"/>
      <c r="L64" s="308"/>
      <c r="M64" s="308"/>
      <c r="N64" s="308"/>
      <c r="O64" s="308"/>
    </row>
    <row r="65" spans="2:6" s="183" customFormat="1">
      <c r="B65" s="382" t="s">
        <v>208</v>
      </c>
      <c r="C65" s="382">
        <v>22.1</v>
      </c>
      <c r="D65" s="382">
        <v>2.5</v>
      </c>
      <c r="E65" s="282">
        <f t="shared" si="2"/>
        <v>-2.7999999999999972</v>
      </c>
      <c r="F65" s="1">
        <v>24.9</v>
      </c>
    </row>
    <row r="66" spans="2:6" s="183" customFormat="1">
      <c r="B66" s="382" t="s">
        <v>209</v>
      </c>
      <c r="C66" s="382">
        <v>22.1</v>
      </c>
      <c r="D66" s="382">
        <v>1.4</v>
      </c>
      <c r="E66" s="282">
        <f t="shared" si="2"/>
        <v>-2.7999999999999972</v>
      </c>
      <c r="F66" s="1">
        <v>24.9</v>
      </c>
    </row>
    <row r="67" spans="2:6" s="183" customFormat="1">
      <c r="B67" s="382" t="s">
        <v>219</v>
      </c>
      <c r="C67" s="382">
        <v>21.8</v>
      </c>
      <c r="D67" s="382">
        <v>1.8</v>
      </c>
      <c r="E67" s="282">
        <f t="shared" si="2"/>
        <v>-3.0999999999999979</v>
      </c>
      <c r="F67" s="1">
        <v>24.9</v>
      </c>
    </row>
    <row r="68" spans="2:6" s="183" customFormat="1">
      <c r="B68" s="382" t="s">
        <v>210</v>
      </c>
      <c r="C68" s="382">
        <v>21.6</v>
      </c>
      <c r="D68" s="382">
        <v>1.7</v>
      </c>
      <c r="E68" s="282">
        <f t="shared" si="2"/>
        <v>-3.2999999999999972</v>
      </c>
      <c r="F68" s="1">
        <v>24.9</v>
      </c>
    </row>
    <row r="69" spans="2:6" s="308" customFormat="1">
      <c r="B69" s="233"/>
      <c r="C69" s="324"/>
      <c r="D69" s="324"/>
      <c r="E69" s="282"/>
      <c r="F69" s="1"/>
    </row>
    <row r="70" spans="2:6" s="308" customFormat="1">
      <c r="B70" s="233"/>
      <c r="C70" s="324"/>
      <c r="D70" s="324"/>
      <c r="E70" s="282"/>
      <c r="F70" s="1"/>
    </row>
    <row r="71" spans="2:6" s="308" customFormat="1">
      <c r="B71" s="233"/>
      <c r="C71" s="324"/>
      <c r="D71" s="324"/>
      <c r="E71" s="282"/>
      <c r="F71" s="1"/>
    </row>
    <row r="72" spans="2:6" s="308" customFormat="1">
      <c r="B72" s="233"/>
      <c r="C72" s="324"/>
      <c r="D72" s="324"/>
      <c r="E72" s="282"/>
      <c r="F72" s="1"/>
    </row>
    <row r="73" spans="2:6" s="308" customFormat="1">
      <c r="B73" s="233"/>
      <c r="C73" s="324"/>
      <c r="D73" s="324"/>
      <c r="E73" s="282"/>
      <c r="F73" s="1"/>
    </row>
    <row r="75" spans="2:6" s="308" customFormat="1"/>
    <row r="76" spans="2:6" s="308" customFormat="1"/>
    <row r="77" spans="2:6" s="308" customFormat="1"/>
    <row r="78" spans="2:6" s="308" customFormat="1"/>
    <row r="79" spans="2:6" s="308" customFormat="1"/>
    <row r="80" spans="2:6" s="308" customFormat="1"/>
    <row r="81" s="308" customFormat="1"/>
    <row r="82" s="308" customFormat="1"/>
    <row r="83" s="308" customFormat="1"/>
    <row r="84" s="308" customFormat="1"/>
    <row r="85" s="308" customFormat="1"/>
    <row r="86" s="308" customFormat="1"/>
    <row r="87" s="308" customFormat="1"/>
    <row r="88" s="308" customFormat="1"/>
    <row r="89" s="308" customFormat="1"/>
    <row r="90" s="308" customFormat="1"/>
    <row r="91" s="308" customFormat="1"/>
    <row r="92" s="308" customFormat="1"/>
    <row r="93" s="308" customFormat="1"/>
    <row r="94" s="308" customFormat="1"/>
    <row r="95" s="308" customFormat="1"/>
    <row r="96" s="308" customFormat="1"/>
    <row r="97" s="308" customFormat="1"/>
    <row r="98" s="308" customFormat="1"/>
    <row r="99" s="308" customFormat="1"/>
    <row r="100" s="308" customFormat="1"/>
    <row r="101" s="308" customFormat="1"/>
    <row r="102" s="308" customFormat="1"/>
    <row r="103" s="308" customFormat="1"/>
    <row r="104" s="308" customFormat="1"/>
    <row r="105" s="308" customFormat="1"/>
    <row r="106" s="308" customFormat="1"/>
    <row r="107" s="308" customFormat="1"/>
    <row r="108" s="308" customFormat="1"/>
    <row r="109" s="308" customFormat="1"/>
    <row r="110" s="308" customFormat="1"/>
    <row r="111" s="308" customFormat="1"/>
    <row r="112" s="308" customFormat="1"/>
    <row r="113" spans="1:20" s="308" customFormat="1"/>
    <row r="114" spans="1:20" s="308" customFormat="1"/>
    <row r="115" spans="1:20" s="308" customFormat="1"/>
    <row r="116" spans="1:20" s="308" customFormat="1"/>
    <row r="117" spans="1:20" ht="14.25" customHeight="1">
      <c r="A117" s="470" t="s">
        <v>524</v>
      </c>
      <c r="B117" s="470"/>
      <c r="C117" s="470"/>
      <c r="D117" s="470"/>
      <c r="E117" s="470"/>
      <c r="F117" s="470"/>
      <c r="G117" s="470"/>
      <c r="H117" s="470"/>
      <c r="I117" s="301"/>
      <c r="J117" s="308"/>
      <c r="K117" s="308"/>
      <c r="L117" s="308"/>
      <c r="M117" s="308"/>
      <c r="N117" s="308"/>
      <c r="O117" s="308"/>
      <c r="P117" s="308"/>
      <c r="Q117" s="308"/>
      <c r="R117" s="308"/>
      <c r="S117" s="308"/>
      <c r="T117" s="308"/>
    </row>
    <row r="118" spans="1:20">
      <c r="A118" s="470" t="s">
        <v>296</v>
      </c>
      <c r="B118" s="470"/>
      <c r="C118" s="470"/>
      <c r="D118" s="470"/>
      <c r="E118" s="470"/>
      <c r="F118" s="470"/>
      <c r="G118" s="470"/>
      <c r="H118" s="470"/>
      <c r="I118" s="301"/>
      <c r="J118" s="308"/>
      <c r="K118" s="308"/>
      <c r="L118" s="308"/>
      <c r="M118" s="308"/>
      <c r="N118" s="308"/>
      <c r="O118" s="308"/>
      <c r="P118" s="308"/>
      <c r="Q118" s="308"/>
      <c r="R118" s="308"/>
      <c r="S118" s="308"/>
      <c r="T118" s="308"/>
    </row>
    <row r="119" spans="1:20">
      <c r="A119" s="315"/>
      <c r="B119" s="315"/>
      <c r="C119" s="315"/>
      <c r="D119" s="315"/>
      <c r="E119" s="315"/>
      <c r="F119" s="315"/>
      <c r="G119" s="315"/>
      <c r="H119" s="315"/>
      <c r="I119" s="301"/>
      <c r="J119" s="308"/>
      <c r="K119" s="308"/>
      <c r="L119" s="308"/>
      <c r="M119" s="308"/>
      <c r="N119" s="308"/>
      <c r="O119" s="308"/>
      <c r="P119" s="308"/>
      <c r="Q119" s="308"/>
      <c r="R119" s="308"/>
      <c r="S119" s="308"/>
      <c r="T119" s="308"/>
    </row>
    <row r="120" spans="1:20" s="73" customFormat="1">
      <c r="A120" s="469" t="s">
        <v>635</v>
      </c>
      <c r="B120" s="469"/>
      <c r="C120" s="469"/>
      <c r="D120" s="469"/>
      <c r="E120" s="469"/>
      <c r="F120" s="469"/>
      <c r="G120" s="469"/>
      <c r="H120" s="469"/>
      <c r="I120" s="469"/>
      <c r="J120" s="302"/>
      <c r="K120" s="302"/>
      <c r="L120" s="302"/>
      <c r="M120" s="302"/>
      <c r="N120" s="302"/>
      <c r="O120" s="302"/>
      <c r="P120" s="302"/>
      <c r="Q120" s="302"/>
      <c r="R120" s="302"/>
      <c r="S120" s="302"/>
      <c r="T120" s="302"/>
    </row>
    <row r="122" spans="1:20" ht="36">
      <c r="A122" s="308"/>
      <c r="B122" s="308"/>
      <c r="C122" s="28" t="s">
        <v>300</v>
      </c>
      <c r="D122" s="28" t="s">
        <v>53</v>
      </c>
      <c r="E122" s="28" t="s">
        <v>301</v>
      </c>
      <c r="F122" s="28" t="s">
        <v>302</v>
      </c>
      <c r="G122" s="308" t="s">
        <v>453</v>
      </c>
      <c r="H122" s="308"/>
      <c r="I122" s="308"/>
      <c r="J122" s="308"/>
      <c r="K122" s="308"/>
      <c r="L122" s="308"/>
      <c r="M122" s="308"/>
      <c r="N122" s="308"/>
      <c r="O122" s="308"/>
      <c r="P122" s="308"/>
      <c r="Q122" s="308"/>
      <c r="R122" s="308"/>
      <c r="S122" s="308"/>
      <c r="T122" s="308"/>
    </row>
    <row r="123" spans="1:20">
      <c r="A123" s="308"/>
      <c r="B123" s="233" t="s">
        <v>22</v>
      </c>
      <c r="C123" s="34">
        <v>0.27</v>
      </c>
      <c r="D123" s="186">
        <v>49984</v>
      </c>
      <c r="E123" s="37">
        <v>1.1000000000000001</v>
      </c>
      <c r="F123" s="37">
        <v>2.86</v>
      </c>
      <c r="G123" s="308"/>
      <c r="H123" s="308"/>
      <c r="I123" s="308"/>
      <c r="J123" s="308"/>
      <c r="K123" s="308"/>
      <c r="L123" s="308"/>
      <c r="M123" s="308"/>
      <c r="N123" s="308"/>
      <c r="O123" s="308"/>
      <c r="P123" s="308"/>
      <c r="Q123" s="308"/>
      <c r="R123" s="308"/>
      <c r="S123" s="308"/>
      <c r="T123" s="308"/>
    </row>
    <row r="124" spans="1:20">
      <c r="A124" s="308"/>
      <c r="B124" s="29" t="s">
        <v>25</v>
      </c>
      <c r="C124" s="308"/>
      <c r="D124" s="192">
        <v>54461</v>
      </c>
      <c r="E124" s="38">
        <v>1.17</v>
      </c>
      <c r="F124" s="38">
        <v>2.64</v>
      </c>
      <c r="G124" s="36">
        <v>0.24</v>
      </c>
      <c r="H124" s="308"/>
      <c r="I124" s="308"/>
      <c r="J124" s="308"/>
      <c r="K124" s="308"/>
      <c r="L124" s="308"/>
      <c r="M124" s="308"/>
      <c r="N124" s="308"/>
      <c r="O124" s="308"/>
      <c r="P124" s="308"/>
      <c r="Q124" s="308"/>
      <c r="R124" s="308"/>
      <c r="S124" s="308"/>
      <c r="T124" s="308"/>
    </row>
    <row r="125" spans="1:20">
      <c r="A125" s="308"/>
      <c r="B125" s="233" t="s">
        <v>15</v>
      </c>
      <c r="C125" s="34">
        <v>0.24</v>
      </c>
      <c r="D125" s="186">
        <v>62513</v>
      </c>
      <c r="E125" s="37">
        <v>1.17</v>
      </c>
      <c r="F125" s="37">
        <v>2.63</v>
      </c>
      <c r="G125" s="308"/>
      <c r="H125" s="308"/>
      <c r="I125" s="308"/>
      <c r="J125" s="308"/>
      <c r="K125" s="308"/>
      <c r="L125" s="308"/>
      <c r="M125" s="308"/>
      <c r="N125" s="308"/>
      <c r="O125" s="308"/>
      <c r="P125" s="308"/>
      <c r="Q125" s="308"/>
      <c r="R125" s="308"/>
      <c r="S125" s="308"/>
      <c r="T125" s="308"/>
    </row>
    <row r="126" spans="1:20">
      <c r="A126" s="308"/>
      <c r="B126" s="233" t="s">
        <v>16</v>
      </c>
      <c r="C126" s="34">
        <v>0.23</v>
      </c>
      <c r="D126" s="186">
        <v>62513</v>
      </c>
      <c r="E126" s="37">
        <v>1.17</v>
      </c>
      <c r="F126" s="37">
        <v>2.63</v>
      </c>
      <c r="G126" s="308"/>
      <c r="H126" s="308"/>
      <c r="I126" s="308"/>
      <c r="J126" s="308"/>
      <c r="K126" s="308"/>
      <c r="L126" s="308"/>
      <c r="M126" s="308"/>
      <c r="N126" s="308"/>
      <c r="O126" s="308"/>
      <c r="P126" s="308"/>
      <c r="Q126" s="308"/>
      <c r="R126" s="308"/>
      <c r="S126" s="308"/>
      <c r="T126" s="308"/>
    </row>
    <row r="127" spans="1:20">
      <c r="A127" s="308"/>
      <c r="B127" s="233" t="s">
        <v>19</v>
      </c>
      <c r="C127" s="34">
        <v>0.23</v>
      </c>
      <c r="D127" s="186">
        <v>67296</v>
      </c>
      <c r="E127" s="37">
        <v>1.23</v>
      </c>
      <c r="F127" s="37">
        <v>2.75</v>
      </c>
      <c r="G127" s="308"/>
      <c r="H127" s="308"/>
      <c r="I127" s="308"/>
      <c r="J127" s="308"/>
      <c r="K127" s="308"/>
      <c r="L127" s="308"/>
      <c r="M127" s="308"/>
      <c r="N127" s="308"/>
      <c r="O127" s="308"/>
      <c r="P127" s="308"/>
      <c r="Q127" s="308"/>
      <c r="R127" s="308"/>
      <c r="S127" s="308"/>
      <c r="T127" s="308"/>
    </row>
    <row r="128" spans="1:20">
      <c r="A128" s="308"/>
      <c r="B128" s="233" t="s">
        <v>17</v>
      </c>
      <c r="C128" s="34">
        <v>0.23</v>
      </c>
      <c r="D128" s="186">
        <v>67296</v>
      </c>
      <c r="E128" s="37">
        <v>1.23</v>
      </c>
      <c r="F128" s="37">
        <v>2.75</v>
      </c>
      <c r="G128" s="308"/>
      <c r="H128" s="308"/>
      <c r="I128" s="308"/>
      <c r="J128" s="308"/>
      <c r="K128" s="308"/>
      <c r="L128" s="308"/>
      <c r="M128" s="308"/>
      <c r="N128" s="308"/>
      <c r="O128" s="308"/>
      <c r="P128" s="308"/>
      <c r="Q128" s="308"/>
      <c r="R128" s="308"/>
      <c r="S128" s="308"/>
      <c r="T128" s="308"/>
    </row>
    <row r="129" spans="1:20">
      <c r="A129" s="308"/>
      <c r="B129" s="233" t="s">
        <v>20</v>
      </c>
      <c r="C129" s="34">
        <v>0.23</v>
      </c>
      <c r="D129" s="186">
        <v>58699</v>
      </c>
      <c r="E129" s="37">
        <v>1.1599999999999999</v>
      </c>
      <c r="F129" s="37">
        <v>2.56</v>
      </c>
      <c r="G129" s="308"/>
      <c r="H129" s="308"/>
      <c r="I129" s="308"/>
      <c r="J129" s="308"/>
      <c r="K129" s="308"/>
      <c r="L129" s="308"/>
      <c r="M129" s="308"/>
      <c r="N129" s="308"/>
      <c r="O129" s="308"/>
      <c r="P129" s="308"/>
      <c r="Q129" s="308"/>
      <c r="R129" s="308"/>
      <c r="S129" s="308"/>
      <c r="T129" s="308"/>
    </row>
    <row r="130" spans="1:20">
      <c r="A130" s="308"/>
      <c r="B130" s="233" t="s">
        <v>14</v>
      </c>
      <c r="C130" s="34">
        <v>0.22</v>
      </c>
      <c r="D130" s="186">
        <v>57637</v>
      </c>
      <c r="E130" s="37">
        <v>0.97</v>
      </c>
      <c r="F130" s="37">
        <v>2.2999999999999998</v>
      </c>
      <c r="G130" s="308"/>
      <c r="H130" s="308"/>
      <c r="I130" s="308"/>
      <c r="J130" s="308"/>
      <c r="K130" s="308"/>
      <c r="L130" s="308"/>
      <c r="M130" s="308"/>
      <c r="N130" s="308"/>
      <c r="O130" s="308"/>
      <c r="P130" s="308"/>
      <c r="Q130" s="308"/>
      <c r="R130" s="308"/>
      <c r="S130" s="308"/>
      <c r="T130" s="308"/>
    </row>
    <row r="131" spans="1:20" s="183" customFormat="1">
      <c r="A131" s="308"/>
      <c r="B131" s="233" t="s">
        <v>21</v>
      </c>
      <c r="C131" s="34">
        <v>0.22</v>
      </c>
      <c r="D131" s="186">
        <v>62513</v>
      </c>
      <c r="E131" s="37">
        <v>1.17</v>
      </c>
      <c r="F131" s="37">
        <v>2.63</v>
      </c>
      <c r="G131" s="308"/>
      <c r="H131" s="308"/>
      <c r="I131" s="308"/>
      <c r="J131" s="308"/>
      <c r="K131" s="308"/>
      <c r="L131" s="308"/>
      <c r="M131" s="308"/>
      <c r="N131" s="308"/>
      <c r="O131" s="308"/>
      <c r="P131" s="308"/>
      <c r="Q131" s="308"/>
      <c r="R131" s="308"/>
      <c r="S131" s="308"/>
      <c r="T131" s="308"/>
    </row>
    <row r="132" spans="1:20">
      <c r="A132" s="308"/>
      <c r="B132" s="233" t="s">
        <v>23</v>
      </c>
      <c r="C132" s="35">
        <v>0.21</v>
      </c>
      <c r="D132" s="186">
        <v>62513</v>
      </c>
      <c r="E132" s="37">
        <v>1.17</v>
      </c>
      <c r="F132" s="37">
        <v>2.63</v>
      </c>
      <c r="G132" s="308"/>
      <c r="H132" s="308"/>
      <c r="I132" s="308"/>
      <c r="J132" s="308"/>
      <c r="K132" s="308"/>
      <c r="L132" s="308"/>
      <c r="M132" s="308"/>
      <c r="N132" s="308"/>
      <c r="O132" s="308"/>
      <c r="P132" s="308"/>
      <c r="Q132" s="308"/>
      <c r="R132" s="308"/>
      <c r="S132" s="308"/>
      <c r="T132" s="308"/>
    </row>
    <row r="133" spans="1:20">
      <c r="A133" s="308"/>
      <c r="B133" s="233" t="s">
        <v>24</v>
      </c>
      <c r="C133" s="34">
        <v>0.21</v>
      </c>
      <c r="D133" s="186">
        <v>67296</v>
      </c>
      <c r="E133" s="37">
        <v>1.23</v>
      </c>
      <c r="F133" s="37">
        <v>2.75</v>
      </c>
      <c r="G133" s="308"/>
      <c r="H133" s="308"/>
      <c r="I133" s="308"/>
      <c r="J133" s="308"/>
      <c r="K133" s="308"/>
      <c r="L133" s="308"/>
      <c r="M133" s="308"/>
      <c r="N133" s="308"/>
      <c r="O133" s="308"/>
      <c r="P133" s="308"/>
      <c r="Q133" s="308"/>
      <c r="R133" s="308"/>
      <c r="S133" s="308"/>
      <c r="T133" s="308"/>
    </row>
    <row r="134" spans="1:20">
      <c r="A134" s="308"/>
      <c r="B134" s="233" t="s">
        <v>26</v>
      </c>
      <c r="C134" s="34">
        <v>0.21</v>
      </c>
      <c r="D134" s="186">
        <v>67296</v>
      </c>
      <c r="E134" s="37">
        <v>1.23</v>
      </c>
      <c r="F134" s="37">
        <v>2.75</v>
      </c>
      <c r="G134" s="308"/>
      <c r="H134" s="308"/>
      <c r="I134" s="308"/>
      <c r="J134" s="308"/>
      <c r="K134" s="308"/>
      <c r="L134" s="308"/>
      <c r="M134" s="308"/>
      <c r="N134" s="308"/>
      <c r="O134" s="308"/>
      <c r="P134" s="308"/>
      <c r="Q134" s="308"/>
      <c r="R134" s="308"/>
      <c r="S134" s="308"/>
      <c r="T134" s="308"/>
    </row>
    <row r="135" spans="1:20">
      <c r="A135" s="308"/>
      <c r="B135" s="233" t="s">
        <v>18</v>
      </c>
      <c r="C135" s="34">
        <v>0.21</v>
      </c>
      <c r="D135" s="186">
        <v>67296</v>
      </c>
      <c r="E135" s="37">
        <v>1.23</v>
      </c>
      <c r="F135" s="37">
        <v>2.75</v>
      </c>
      <c r="G135" s="308"/>
      <c r="H135" s="308"/>
      <c r="I135" s="308"/>
      <c r="J135" s="308"/>
      <c r="K135" s="308"/>
      <c r="L135" s="308"/>
      <c r="M135" s="308"/>
      <c r="N135" s="308"/>
      <c r="O135" s="308"/>
      <c r="P135" s="308"/>
      <c r="Q135" s="308"/>
      <c r="R135" s="308"/>
      <c r="S135" s="308"/>
      <c r="T135" s="308"/>
    </row>
    <row r="136" spans="1:20">
      <c r="A136" s="308"/>
      <c r="B136" s="233" t="s">
        <v>28</v>
      </c>
      <c r="C136" s="34">
        <v>0.21</v>
      </c>
      <c r="D136" s="186">
        <v>67296</v>
      </c>
      <c r="E136" s="37">
        <v>1.23</v>
      </c>
      <c r="F136" s="37">
        <v>2.75</v>
      </c>
      <c r="G136" s="308"/>
      <c r="H136" s="308"/>
      <c r="I136" s="308"/>
      <c r="J136" s="308"/>
      <c r="K136" s="308"/>
      <c r="L136" s="308"/>
      <c r="M136" s="308"/>
      <c r="N136" s="308"/>
      <c r="O136" s="308"/>
      <c r="P136" s="308"/>
      <c r="Q136" s="308"/>
      <c r="R136" s="308"/>
      <c r="S136" s="308"/>
      <c r="T136" s="308"/>
    </row>
    <row r="137" spans="1:20">
      <c r="A137" s="308"/>
      <c r="B137" s="233" t="s">
        <v>32</v>
      </c>
      <c r="C137" s="34">
        <v>0.19</v>
      </c>
      <c r="D137" s="186">
        <v>67296</v>
      </c>
      <c r="E137" s="37">
        <v>1.23</v>
      </c>
      <c r="F137" s="37">
        <v>2.75</v>
      </c>
      <c r="G137" s="308"/>
      <c r="H137" s="308"/>
      <c r="I137" s="308"/>
      <c r="J137" s="308"/>
      <c r="K137" s="308"/>
      <c r="L137" s="308"/>
      <c r="M137" s="308"/>
      <c r="N137" s="308"/>
      <c r="O137" s="308"/>
      <c r="P137" s="308"/>
      <c r="Q137" s="308"/>
      <c r="R137" s="308"/>
      <c r="S137" s="308"/>
      <c r="T137" s="308"/>
    </row>
    <row r="138" spans="1:20">
      <c r="A138" s="308"/>
      <c r="B138" s="233" t="s">
        <v>27</v>
      </c>
      <c r="C138" s="34">
        <v>0.18</v>
      </c>
      <c r="D138" s="186">
        <v>72804</v>
      </c>
      <c r="E138" s="37">
        <v>1.2</v>
      </c>
      <c r="F138" s="37">
        <v>2.69</v>
      </c>
      <c r="G138" s="308"/>
      <c r="H138" s="308"/>
      <c r="I138" s="308"/>
      <c r="J138" s="308"/>
      <c r="K138" s="308"/>
      <c r="L138" s="308"/>
      <c r="M138" s="308"/>
      <c r="N138" s="308"/>
      <c r="O138" s="308"/>
      <c r="P138" s="308"/>
      <c r="Q138" s="308"/>
      <c r="R138" s="308"/>
      <c r="S138" s="308"/>
      <c r="T138" s="308"/>
    </row>
    <row r="139" spans="1:20">
      <c r="A139" s="308"/>
      <c r="B139" s="233" t="s">
        <v>8</v>
      </c>
      <c r="C139" s="34">
        <v>0.18</v>
      </c>
      <c r="D139" s="186">
        <v>67296</v>
      </c>
      <c r="E139" s="37">
        <v>1.23</v>
      </c>
      <c r="F139" s="37">
        <v>2.75</v>
      </c>
      <c r="G139" s="308"/>
      <c r="H139" s="308"/>
      <c r="I139" s="308"/>
      <c r="J139" s="308"/>
      <c r="K139" s="308"/>
      <c r="L139" s="308"/>
      <c r="M139" s="308"/>
      <c r="N139" s="308"/>
      <c r="O139" s="308"/>
      <c r="P139" s="308"/>
      <c r="Q139" s="308"/>
      <c r="R139" s="308"/>
      <c r="S139" s="308"/>
      <c r="T139" s="308"/>
    </row>
    <row r="140" spans="1:20">
      <c r="A140" s="308"/>
      <c r="B140" s="233" t="s">
        <v>30</v>
      </c>
      <c r="C140" s="34">
        <v>0.18</v>
      </c>
      <c r="D140" s="186">
        <v>67296</v>
      </c>
      <c r="E140" s="37">
        <v>1.23</v>
      </c>
      <c r="F140" s="37">
        <v>2.75</v>
      </c>
      <c r="G140" s="308"/>
      <c r="H140" s="308"/>
      <c r="I140" s="308"/>
      <c r="J140" s="308"/>
      <c r="K140" s="308"/>
      <c r="L140" s="308"/>
      <c r="M140" s="308"/>
      <c r="N140" s="308"/>
      <c r="O140" s="308"/>
      <c r="P140" s="308"/>
      <c r="Q140" s="308"/>
      <c r="R140" s="308"/>
      <c r="S140" s="308"/>
      <c r="T140" s="308"/>
    </row>
    <row r="141" spans="1:20">
      <c r="A141" s="308"/>
      <c r="B141" s="233" t="s">
        <v>31</v>
      </c>
      <c r="C141" s="34">
        <v>0.17</v>
      </c>
      <c r="D141" s="186">
        <v>67296</v>
      </c>
      <c r="E141" s="37">
        <v>1.23</v>
      </c>
      <c r="F141" s="37">
        <v>2.75</v>
      </c>
      <c r="G141" s="308"/>
      <c r="H141" s="308"/>
      <c r="I141" s="308"/>
      <c r="J141" s="308"/>
      <c r="K141" s="308"/>
      <c r="L141" s="308"/>
      <c r="M141" s="308"/>
      <c r="N141" s="308"/>
      <c r="O141" s="308"/>
      <c r="P141" s="308"/>
      <c r="Q141" s="308"/>
      <c r="R141" s="308"/>
      <c r="S141" s="308"/>
      <c r="T141" s="308"/>
    </row>
    <row r="142" spans="1:20">
      <c r="A142" s="308"/>
      <c r="B142" s="233" t="s">
        <v>29</v>
      </c>
      <c r="C142" s="34">
        <v>0.15</v>
      </c>
      <c r="D142" s="186">
        <v>67296</v>
      </c>
      <c r="E142" s="37">
        <v>1.23</v>
      </c>
      <c r="F142" s="37">
        <v>2.75</v>
      </c>
      <c r="G142" s="308"/>
      <c r="H142" s="308"/>
      <c r="I142" s="308"/>
      <c r="J142" s="308"/>
      <c r="K142" s="308"/>
      <c r="L142" s="308"/>
      <c r="M142" s="308"/>
      <c r="N142" s="308"/>
      <c r="O142" s="308"/>
      <c r="P142" s="308"/>
      <c r="Q142" s="308"/>
      <c r="R142" s="308"/>
      <c r="S142" s="308"/>
      <c r="T142" s="308"/>
    </row>
    <row r="143" spans="1:20">
      <c r="A143" s="308"/>
      <c r="B143" s="233" t="s">
        <v>33</v>
      </c>
      <c r="C143" s="34">
        <v>0.11</v>
      </c>
      <c r="D143" s="186">
        <v>67296</v>
      </c>
      <c r="E143" s="37">
        <v>1.23</v>
      </c>
      <c r="F143" s="37">
        <v>2.75</v>
      </c>
      <c r="G143" s="308"/>
      <c r="H143" s="308"/>
      <c r="I143" s="308"/>
      <c r="J143" s="308"/>
      <c r="K143" s="308"/>
      <c r="L143" s="308"/>
      <c r="M143" s="308"/>
      <c r="N143" s="308"/>
      <c r="O143" s="308"/>
      <c r="P143" s="308"/>
      <c r="Q143" s="308"/>
      <c r="R143" s="308"/>
      <c r="S143" s="308"/>
      <c r="T143" s="308"/>
    </row>
    <row r="145" spans="1:20" ht="14.25" customHeight="1">
      <c r="A145" s="470" t="s">
        <v>636</v>
      </c>
      <c r="B145" s="470"/>
      <c r="C145" s="470"/>
      <c r="D145" s="470"/>
      <c r="E145" s="470"/>
      <c r="F145" s="470"/>
      <c r="G145" s="470"/>
      <c r="H145" s="470"/>
      <c r="I145" s="301"/>
      <c r="J145" s="308"/>
      <c r="K145" s="308"/>
      <c r="L145" s="308"/>
      <c r="M145" s="308"/>
      <c r="N145" s="308"/>
      <c r="O145" s="308"/>
      <c r="P145" s="308"/>
      <c r="Q145" s="308"/>
      <c r="R145" s="308"/>
      <c r="S145" s="308"/>
      <c r="T145" s="308"/>
    </row>
    <row r="146" spans="1:20">
      <c r="A146" s="470" t="s">
        <v>303</v>
      </c>
      <c r="B146" s="470"/>
      <c r="C146" s="470"/>
      <c r="D146" s="470"/>
      <c r="E146" s="470"/>
      <c r="F146" s="470"/>
      <c r="G146" s="470"/>
      <c r="H146" s="470"/>
      <c r="I146" s="301"/>
      <c r="J146" s="308"/>
      <c r="K146" s="308"/>
      <c r="L146" s="308"/>
      <c r="M146" s="308"/>
      <c r="N146" s="308"/>
      <c r="O146" s="308"/>
      <c r="P146" s="308"/>
      <c r="Q146" s="308"/>
      <c r="R146" s="308"/>
      <c r="S146" s="308"/>
      <c r="T146" s="308"/>
    </row>
    <row r="149" spans="1:20" s="73" customFormat="1">
      <c r="A149" s="469" t="s">
        <v>480</v>
      </c>
      <c r="B149" s="469"/>
      <c r="C149" s="469"/>
      <c r="D149" s="469"/>
      <c r="E149" s="469"/>
      <c r="F149" s="469"/>
      <c r="G149" s="469"/>
      <c r="H149" s="469"/>
      <c r="I149" s="469"/>
      <c r="J149" s="302"/>
      <c r="K149" s="302"/>
      <c r="L149" s="302"/>
      <c r="M149" s="302"/>
      <c r="N149" s="302"/>
      <c r="O149" s="302"/>
      <c r="P149" s="302"/>
      <c r="Q149" s="302"/>
      <c r="R149" s="302"/>
      <c r="S149" s="302"/>
      <c r="T149" s="302"/>
    </row>
    <row r="151" spans="1:20">
      <c r="A151" s="308"/>
      <c r="B151" s="485" t="s">
        <v>304</v>
      </c>
      <c r="C151" s="485"/>
      <c r="D151" s="40"/>
      <c r="E151" s="40"/>
      <c r="F151" s="40"/>
      <c r="G151" s="308"/>
      <c r="H151" s="308"/>
      <c r="I151" s="308"/>
      <c r="J151" s="308"/>
      <c r="K151" s="308"/>
      <c r="L151" s="308"/>
      <c r="M151" s="308"/>
      <c r="N151" s="308"/>
      <c r="O151" s="308"/>
      <c r="P151" s="308"/>
      <c r="Q151" s="308"/>
      <c r="R151" s="308"/>
      <c r="S151" s="308"/>
      <c r="T151" s="308"/>
    </row>
    <row r="152" spans="1:20" ht="60">
      <c r="A152" s="382"/>
      <c r="B152" s="28" t="s">
        <v>305</v>
      </c>
      <c r="C152" s="28" t="s">
        <v>306</v>
      </c>
      <c r="D152" s="206" t="s">
        <v>304</v>
      </c>
      <c r="E152" s="28" t="s">
        <v>307</v>
      </c>
      <c r="F152" s="28" t="s">
        <v>308</v>
      </c>
      <c r="G152" s="28" t="s">
        <v>309</v>
      </c>
      <c r="H152" s="18" t="s">
        <v>13</v>
      </c>
      <c r="I152" s="18"/>
      <c r="J152" s="308"/>
      <c r="K152" s="308"/>
      <c r="L152" s="308"/>
      <c r="M152" s="308"/>
      <c r="N152" s="308"/>
      <c r="O152" s="308"/>
      <c r="P152" s="308"/>
      <c r="Q152" s="308"/>
      <c r="R152" s="308"/>
      <c r="S152" s="308"/>
      <c r="T152" s="308"/>
    </row>
    <row r="153" spans="1:20">
      <c r="A153" s="233" t="s">
        <v>33</v>
      </c>
      <c r="B153" s="186">
        <v>6043</v>
      </c>
      <c r="C153" s="186">
        <v>869</v>
      </c>
      <c r="D153" s="216">
        <v>6912</v>
      </c>
      <c r="E153" s="186">
        <v>10094</v>
      </c>
      <c r="F153" s="23">
        <v>0.68</v>
      </c>
      <c r="G153" s="380">
        <f t="shared" ref="G153:G173" si="3">F153-15%</f>
        <v>0.53</v>
      </c>
      <c r="H153" s="6"/>
      <c r="I153" s="290"/>
      <c r="J153" s="308"/>
      <c r="K153" s="308"/>
      <c r="L153" s="308"/>
      <c r="M153" s="308"/>
      <c r="N153" s="308"/>
      <c r="O153" s="308"/>
      <c r="P153" s="308"/>
      <c r="Q153" s="308"/>
      <c r="R153" s="308"/>
      <c r="S153" s="308"/>
      <c r="T153" s="308"/>
    </row>
    <row r="154" spans="1:20">
      <c r="A154" s="233" t="s">
        <v>29</v>
      </c>
      <c r="B154" s="186">
        <v>8640</v>
      </c>
      <c r="C154" s="186">
        <v>1499</v>
      </c>
      <c r="D154" s="216">
        <v>10139</v>
      </c>
      <c r="E154" s="186">
        <v>10094</v>
      </c>
      <c r="F154" s="23">
        <v>1</v>
      </c>
      <c r="G154" s="380">
        <f t="shared" si="3"/>
        <v>0.85</v>
      </c>
      <c r="H154" s="6"/>
      <c r="I154" s="290"/>
      <c r="J154" s="308"/>
      <c r="K154" s="308"/>
      <c r="L154" s="308"/>
      <c r="M154" s="308"/>
      <c r="N154" s="308"/>
      <c r="O154" s="308"/>
      <c r="P154" s="308"/>
      <c r="Q154" s="308"/>
      <c r="R154" s="308"/>
      <c r="S154" s="308"/>
      <c r="T154" s="308"/>
    </row>
    <row r="155" spans="1:20">
      <c r="A155" s="233" t="s">
        <v>31</v>
      </c>
      <c r="B155" s="186">
        <v>9838</v>
      </c>
      <c r="C155" s="186">
        <v>1746</v>
      </c>
      <c r="D155" s="216">
        <v>11584</v>
      </c>
      <c r="E155" s="186">
        <v>10094</v>
      </c>
      <c r="F155" s="23">
        <v>1.1499999999999999</v>
      </c>
      <c r="G155" s="380">
        <f t="shared" si="3"/>
        <v>0.99999999999999989</v>
      </c>
      <c r="H155" s="6"/>
      <c r="I155" s="290"/>
      <c r="J155" s="308"/>
      <c r="K155" s="308"/>
      <c r="L155" s="308"/>
      <c r="M155" s="308"/>
      <c r="N155" s="308"/>
      <c r="O155" s="308"/>
      <c r="P155" s="308"/>
      <c r="Q155" s="308"/>
      <c r="R155" s="308"/>
      <c r="S155" s="308"/>
      <c r="T155" s="308"/>
    </row>
    <row r="156" spans="1:20">
      <c r="A156" s="233" t="s">
        <v>30</v>
      </c>
      <c r="B156" s="186">
        <v>9833</v>
      </c>
      <c r="C156" s="186">
        <v>1825</v>
      </c>
      <c r="D156" s="216">
        <v>11658</v>
      </c>
      <c r="E156" s="186">
        <v>10094</v>
      </c>
      <c r="F156" s="23">
        <v>1.1499999999999999</v>
      </c>
      <c r="G156" s="380">
        <f t="shared" si="3"/>
        <v>0.99999999999999989</v>
      </c>
      <c r="H156" s="6"/>
      <c r="I156" s="290"/>
      <c r="J156" s="308"/>
      <c r="K156" s="308"/>
      <c r="L156" s="308"/>
      <c r="M156" s="308"/>
      <c r="N156" s="308"/>
      <c r="O156" s="308"/>
      <c r="P156" s="308"/>
      <c r="Q156" s="308"/>
      <c r="R156" s="308"/>
      <c r="S156" s="308"/>
      <c r="T156" s="308"/>
    </row>
    <row r="157" spans="1:20">
      <c r="A157" s="233" t="s">
        <v>8</v>
      </c>
      <c r="B157" s="186">
        <v>9855</v>
      </c>
      <c r="C157" s="186">
        <v>1817</v>
      </c>
      <c r="D157" s="216">
        <v>11672</v>
      </c>
      <c r="E157" s="186">
        <v>10094</v>
      </c>
      <c r="F157" s="23">
        <v>1.1599999999999999</v>
      </c>
      <c r="G157" s="380">
        <f t="shared" si="3"/>
        <v>1.01</v>
      </c>
      <c r="H157" s="6"/>
      <c r="I157" s="290"/>
      <c r="J157" s="308"/>
      <c r="K157" s="308"/>
      <c r="L157" s="308"/>
      <c r="M157" s="308"/>
      <c r="N157" s="308"/>
      <c r="O157" s="308"/>
      <c r="P157" s="308"/>
      <c r="Q157" s="308"/>
      <c r="R157" s="308"/>
      <c r="S157" s="308"/>
      <c r="T157" s="308"/>
    </row>
    <row r="158" spans="1:20">
      <c r="A158" s="233" t="s">
        <v>23</v>
      </c>
      <c r="B158" s="186">
        <v>10548</v>
      </c>
      <c r="C158" s="186">
        <v>2109</v>
      </c>
      <c r="D158" s="216">
        <v>12657</v>
      </c>
      <c r="E158" s="186">
        <v>9377</v>
      </c>
      <c r="F158" s="23">
        <v>1.35</v>
      </c>
      <c r="G158" s="380">
        <f t="shared" si="3"/>
        <v>1.2000000000000002</v>
      </c>
      <c r="H158" s="6"/>
      <c r="I158" s="290"/>
      <c r="J158" s="308"/>
      <c r="K158" s="308"/>
      <c r="L158" s="308"/>
      <c r="M158" s="308"/>
      <c r="N158" s="308"/>
      <c r="O158" s="308"/>
      <c r="P158" s="308"/>
      <c r="Q158" s="308"/>
      <c r="R158" s="308"/>
      <c r="S158" s="308"/>
      <c r="T158" s="308"/>
    </row>
    <row r="159" spans="1:20">
      <c r="A159" s="233" t="s">
        <v>14</v>
      </c>
      <c r="B159" s="186">
        <v>10433</v>
      </c>
      <c r="C159" s="186">
        <v>2226</v>
      </c>
      <c r="D159" s="216">
        <v>12658</v>
      </c>
      <c r="E159" s="186">
        <v>8646</v>
      </c>
      <c r="F159" s="23">
        <v>1.46</v>
      </c>
      <c r="G159" s="380">
        <f t="shared" si="3"/>
        <v>1.31</v>
      </c>
      <c r="H159" s="6"/>
      <c r="I159" s="290"/>
      <c r="J159" s="308"/>
      <c r="K159" s="308"/>
      <c r="L159" s="308"/>
      <c r="M159" s="308"/>
      <c r="N159" s="308"/>
      <c r="O159" s="308"/>
      <c r="P159" s="308"/>
      <c r="Q159" s="308"/>
      <c r="R159" s="308"/>
      <c r="S159" s="308"/>
      <c r="T159" s="308"/>
    </row>
    <row r="160" spans="1:20">
      <c r="A160" s="233" t="s">
        <v>32</v>
      </c>
      <c r="B160" s="186">
        <v>10574</v>
      </c>
      <c r="C160" s="186">
        <v>2106</v>
      </c>
      <c r="D160" s="216">
        <v>12680</v>
      </c>
      <c r="E160" s="186">
        <v>10094</v>
      </c>
      <c r="F160" s="23">
        <v>1.26</v>
      </c>
      <c r="G160" s="380">
        <f t="shared" si="3"/>
        <v>1.1100000000000001</v>
      </c>
      <c r="H160" s="6"/>
      <c r="I160" s="290"/>
      <c r="J160" s="308"/>
      <c r="K160" s="308"/>
      <c r="L160" s="308"/>
      <c r="M160" s="308"/>
      <c r="N160" s="308"/>
      <c r="O160" s="308"/>
      <c r="P160" s="308"/>
      <c r="Q160" s="308"/>
      <c r="R160" s="308"/>
      <c r="S160" s="308"/>
      <c r="T160" s="308"/>
    </row>
    <row r="161" spans="1:20" s="183" customFormat="1">
      <c r="A161" s="233" t="s">
        <v>27</v>
      </c>
      <c r="B161" s="186">
        <v>10603</v>
      </c>
      <c r="C161" s="186">
        <v>2175</v>
      </c>
      <c r="D161" s="216">
        <v>12778</v>
      </c>
      <c r="E161" s="186">
        <v>10921</v>
      </c>
      <c r="F161" s="23">
        <v>1.17</v>
      </c>
      <c r="G161" s="380">
        <f t="shared" si="3"/>
        <v>1.02</v>
      </c>
      <c r="H161" s="6"/>
      <c r="I161" s="290"/>
      <c r="J161" s="308"/>
      <c r="K161" s="308"/>
      <c r="L161" s="308"/>
      <c r="M161" s="308"/>
      <c r="N161" s="308"/>
      <c r="O161" s="308"/>
      <c r="P161" s="308"/>
      <c r="Q161" s="308"/>
      <c r="R161" s="308"/>
      <c r="S161" s="308"/>
      <c r="T161" s="308"/>
    </row>
    <row r="162" spans="1:20">
      <c r="A162" s="29" t="s">
        <v>25</v>
      </c>
      <c r="B162" s="192">
        <v>10505</v>
      </c>
      <c r="C162" s="192">
        <v>2302</v>
      </c>
      <c r="E162" s="192">
        <v>8169</v>
      </c>
      <c r="F162" s="30">
        <v>1.57</v>
      </c>
      <c r="G162" s="377">
        <f t="shared" si="3"/>
        <v>1.4200000000000002</v>
      </c>
      <c r="H162" s="216">
        <v>12807</v>
      </c>
      <c r="I162" s="290"/>
      <c r="J162" s="308"/>
      <c r="K162" s="308"/>
      <c r="L162" s="308"/>
      <c r="M162" s="308"/>
      <c r="N162" s="308"/>
      <c r="O162" s="308"/>
      <c r="P162" s="308"/>
      <c r="Q162" s="308"/>
      <c r="R162" s="308"/>
      <c r="S162" s="308"/>
      <c r="T162" s="308"/>
    </row>
    <row r="163" spans="1:20">
      <c r="A163" s="233" t="s">
        <v>20</v>
      </c>
      <c r="B163" s="186">
        <v>11076</v>
      </c>
      <c r="C163" s="186">
        <v>2447</v>
      </c>
      <c r="D163" s="216">
        <v>13524</v>
      </c>
      <c r="E163" s="207">
        <v>8805</v>
      </c>
      <c r="F163" s="23">
        <v>1.54</v>
      </c>
      <c r="G163" s="380">
        <f t="shared" si="3"/>
        <v>1.3900000000000001</v>
      </c>
      <c r="H163" s="6"/>
      <c r="I163" s="290"/>
      <c r="J163" s="308"/>
      <c r="K163" s="308"/>
      <c r="L163" s="308"/>
      <c r="M163" s="308"/>
      <c r="N163" s="308"/>
      <c r="O163" s="308"/>
      <c r="P163" s="308"/>
      <c r="Q163" s="308"/>
      <c r="R163" s="308"/>
      <c r="S163" s="308"/>
      <c r="T163" s="308"/>
    </row>
    <row r="164" spans="1:20">
      <c r="A164" s="233" t="s">
        <v>22</v>
      </c>
      <c r="B164" s="186">
        <v>11103</v>
      </c>
      <c r="C164" s="186">
        <v>2464</v>
      </c>
      <c r="D164" s="216">
        <v>13568</v>
      </c>
      <c r="E164" s="186">
        <v>7498</v>
      </c>
      <c r="F164" s="23">
        <v>1.81</v>
      </c>
      <c r="G164" s="380">
        <f t="shared" si="3"/>
        <v>1.6600000000000001</v>
      </c>
      <c r="H164" s="6"/>
      <c r="I164" s="290"/>
      <c r="J164" s="308"/>
      <c r="K164" s="308"/>
      <c r="L164" s="308"/>
      <c r="M164" s="308"/>
      <c r="N164" s="308"/>
      <c r="O164" s="308"/>
      <c r="P164" s="308"/>
      <c r="Q164" s="308"/>
      <c r="R164" s="308"/>
      <c r="S164" s="308"/>
      <c r="T164" s="308"/>
    </row>
    <row r="165" spans="1:20">
      <c r="A165" s="233" t="s">
        <v>21</v>
      </c>
      <c r="B165" s="186">
        <v>11256</v>
      </c>
      <c r="C165" s="186">
        <v>2352</v>
      </c>
      <c r="D165" s="216">
        <v>13607</v>
      </c>
      <c r="E165" s="186">
        <v>9377</v>
      </c>
      <c r="F165" s="23">
        <v>1.45</v>
      </c>
      <c r="G165" s="380">
        <f t="shared" si="3"/>
        <v>1.3</v>
      </c>
      <c r="H165" s="6"/>
      <c r="I165" s="290"/>
      <c r="J165" s="308"/>
      <c r="K165" s="308"/>
      <c r="L165" s="308"/>
      <c r="M165" s="308"/>
      <c r="N165" s="308"/>
      <c r="O165" s="308"/>
      <c r="P165" s="308"/>
      <c r="Q165" s="308"/>
      <c r="R165" s="308"/>
      <c r="S165" s="308"/>
      <c r="T165" s="308"/>
    </row>
    <row r="166" spans="1:20">
      <c r="A166" s="233" t="s">
        <v>24</v>
      </c>
      <c r="B166" s="186">
        <v>11362</v>
      </c>
      <c r="C166" s="186">
        <v>2324</v>
      </c>
      <c r="D166" s="216">
        <v>13686</v>
      </c>
      <c r="E166" s="186">
        <v>10094</v>
      </c>
      <c r="F166" s="23">
        <v>1.36</v>
      </c>
      <c r="G166" s="380">
        <f t="shared" si="3"/>
        <v>1.2100000000000002</v>
      </c>
      <c r="H166" s="6"/>
      <c r="I166" s="290"/>
      <c r="J166" s="308"/>
      <c r="K166" s="308"/>
      <c r="L166" s="308"/>
      <c r="M166" s="308"/>
      <c r="N166" s="308"/>
      <c r="O166" s="308"/>
      <c r="P166" s="308"/>
      <c r="Q166" s="308"/>
      <c r="R166" s="308"/>
      <c r="S166" s="308"/>
      <c r="T166" s="308"/>
    </row>
    <row r="167" spans="1:20">
      <c r="A167" s="233" t="s">
        <v>26</v>
      </c>
      <c r="B167" s="186">
        <v>11384</v>
      </c>
      <c r="C167" s="186">
        <v>2351</v>
      </c>
      <c r="D167" s="216">
        <v>13735</v>
      </c>
      <c r="E167" s="186">
        <v>10094</v>
      </c>
      <c r="F167" s="23">
        <v>1.36</v>
      </c>
      <c r="G167" s="380">
        <f t="shared" si="3"/>
        <v>1.2100000000000002</v>
      </c>
      <c r="H167" s="6"/>
      <c r="I167" s="290"/>
      <c r="J167" s="308"/>
      <c r="K167" s="308"/>
      <c r="L167" s="308"/>
      <c r="M167" s="308"/>
      <c r="N167" s="308"/>
      <c r="O167" s="308"/>
      <c r="P167" s="308"/>
      <c r="Q167" s="308"/>
      <c r="R167" s="308"/>
      <c r="S167" s="308"/>
      <c r="T167" s="308"/>
    </row>
    <row r="168" spans="1:20">
      <c r="A168" s="233" t="s">
        <v>28</v>
      </c>
      <c r="B168" s="186">
        <v>11424</v>
      </c>
      <c r="C168" s="186">
        <v>2365</v>
      </c>
      <c r="D168" s="216">
        <v>13789</v>
      </c>
      <c r="E168" s="186">
        <v>10094</v>
      </c>
      <c r="F168" s="23">
        <v>1.37</v>
      </c>
      <c r="G168" s="380">
        <f t="shared" si="3"/>
        <v>1.2200000000000002</v>
      </c>
      <c r="H168" s="6"/>
      <c r="I168" s="290"/>
      <c r="J168" s="308"/>
      <c r="K168" s="308"/>
      <c r="L168" s="308"/>
      <c r="M168" s="308"/>
      <c r="N168" s="308"/>
      <c r="O168" s="308"/>
      <c r="P168" s="308"/>
      <c r="Q168" s="308"/>
      <c r="R168" s="308"/>
      <c r="S168" s="308"/>
      <c r="T168" s="308"/>
    </row>
    <row r="169" spans="1:20">
      <c r="A169" s="233" t="s">
        <v>18</v>
      </c>
      <c r="B169" s="186">
        <v>11730</v>
      </c>
      <c r="C169" s="186">
        <v>2444</v>
      </c>
      <c r="D169" s="216">
        <v>14173</v>
      </c>
      <c r="E169" s="186">
        <v>10094</v>
      </c>
      <c r="F169" s="23">
        <v>1.4</v>
      </c>
      <c r="G169" s="380">
        <f t="shared" si="3"/>
        <v>1.25</v>
      </c>
      <c r="H169" s="6"/>
      <c r="I169" s="290"/>
      <c r="J169" s="308"/>
      <c r="K169" s="308"/>
      <c r="L169" s="308"/>
      <c r="M169" s="308"/>
      <c r="N169" s="308"/>
      <c r="O169" s="308"/>
      <c r="P169" s="308"/>
      <c r="Q169" s="308"/>
      <c r="R169" s="308"/>
      <c r="S169" s="308"/>
      <c r="T169" s="308"/>
    </row>
    <row r="170" spans="1:20">
      <c r="A170" s="233" t="s">
        <v>16</v>
      </c>
      <c r="B170" s="186">
        <v>11894</v>
      </c>
      <c r="C170" s="186">
        <v>2435</v>
      </c>
      <c r="D170" s="216">
        <v>14329</v>
      </c>
      <c r="E170" s="186">
        <v>9377</v>
      </c>
      <c r="F170" s="23">
        <v>1.53</v>
      </c>
      <c r="G170" s="380">
        <f t="shared" si="3"/>
        <v>1.3800000000000001</v>
      </c>
      <c r="H170" s="6"/>
      <c r="I170" s="290"/>
      <c r="J170" s="308"/>
      <c r="K170" s="308"/>
      <c r="L170" s="308"/>
      <c r="M170" s="308"/>
      <c r="N170" s="308"/>
      <c r="O170" s="308"/>
      <c r="P170" s="308"/>
      <c r="Q170" s="308"/>
      <c r="R170" s="308"/>
      <c r="S170" s="308"/>
      <c r="T170" s="308"/>
    </row>
    <row r="171" spans="1:20">
      <c r="A171" s="233" t="s">
        <v>15</v>
      </c>
      <c r="B171" s="186">
        <v>12042</v>
      </c>
      <c r="C171" s="186">
        <v>2517</v>
      </c>
      <c r="D171" s="216">
        <v>14559</v>
      </c>
      <c r="E171" s="207">
        <v>9377</v>
      </c>
      <c r="F171" s="23">
        <v>1.55</v>
      </c>
      <c r="G171" s="380">
        <f t="shared" si="3"/>
        <v>1.4000000000000001</v>
      </c>
      <c r="H171" s="6"/>
      <c r="I171" s="290"/>
      <c r="J171" s="308"/>
      <c r="K171" s="308"/>
      <c r="L171" s="308"/>
      <c r="M171" s="308"/>
      <c r="N171" s="308"/>
      <c r="O171" s="308"/>
      <c r="P171" s="308"/>
      <c r="Q171" s="308"/>
      <c r="R171" s="308"/>
      <c r="S171" s="308"/>
      <c r="T171" s="308"/>
    </row>
    <row r="172" spans="1:20">
      <c r="A172" s="233" t="s">
        <v>17</v>
      </c>
      <c r="B172" s="186">
        <v>12437</v>
      </c>
      <c r="C172" s="186">
        <v>2631</v>
      </c>
      <c r="D172" s="216">
        <v>15068</v>
      </c>
      <c r="E172" s="186">
        <v>10094</v>
      </c>
      <c r="F172" s="23">
        <v>1.49</v>
      </c>
      <c r="G172" s="380">
        <f t="shared" si="3"/>
        <v>1.34</v>
      </c>
      <c r="H172" s="6"/>
      <c r="I172" s="290"/>
      <c r="J172" s="308"/>
      <c r="K172" s="308"/>
      <c r="L172" s="308"/>
      <c r="M172" s="308"/>
      <c r="N172" s="308"/>
      <c r="O172" s="308"/>
      <c r="P172" s="308"/>
      <c r="Q172" s="308"/>
      <c r="R172" s="308"/>
      <c r="S172" s="308"/>
      <c r="T172" s="308"/>
    </row>
    <row r="173" spans="1:20">
      <c r="A173" s="233" t="s">
        <v>19</v>
      </c>
      <c r="B173" s="186">
        <v>12631</v>
      </c>
      <c r="C173" s="186">
        <v>2652</v>
      </c>
      <c r="D173" s="216">
        <v>15283</v>
      </c>
      <c r="E173" s="186">
        <v>10094</v>
      </c>
      <c r="F173" s="23">
        <v>1.51</v>
      </c>
      <c r="G173" s="380">
        <f t="shared" si="3"/>
        <v>1.36</v>
      </c>
      <c r="H173" s="6"/>
      <c r="I173" s="290"/>
      <c r="J173" s="308"/>
      <c r="K173" s="308"/>
      <c r="L173" s="308"/>
      <c r="M173" s="308"/>
      <c r="N173" s="308"/>
      <c r="O173" s="308"/>
      <c r="P173" s="308"/>
      <c r="Q173" s="308"/>
      <c r="R173" s="308"/>
      <c r="S173" s="308"/>
      <c r="T173" s="308"/>
    </row>
    <row r="174" spans="1:20">
      <c r="A174" s="308"/>
      <c r="B174" s="311"/>
      <c r="C174" s="308"/>
      <c r="D174" s="208"/>
      <c r="E174" s="308"/>
      <c r="F174" s="308"/>
      <c r="G174" s="308"/>
      <c r="H174" s="308"/>
      <c r="I174" s="308"/>
      <c r="J174" s="308"/>
      <c r="K174" s="308"/>
      <c r="L174" s="308"/>
      <c r="M174" s="308"/>
      <c r="N174" s="308"/>
      <c r="O174" s="308"/>
      <c r="P174" s="308"/>
      <c r="Q174" s="308"/>
      <c r="R174" s="308"/>
      <c r="S174" s="308"/>
      <c r="T174" s="308"/>
    </row>
    <row r="176" spans="1:20" ht="39.65" customHeight="1">
      <c r="A176" s="470" t="s">
        <v>481</v>
      </c>
      <c r="B176" s="470"/>
      <c r="C176" s="470"/>
      <c r="D176" s="470"/>
      <c r="E176" s="470"/>
      <c r="F176" s="470"/>
      <c r="G176" s="470"/>
      <c r="H176" s="470"/>
      <c r="I176" s="301"/>
      <c r="J176" s="308"/>
      <c r="K176" s="308"/>
      <c r="L176" s="308"/>
      <c r="M176" s="308"/>
      <c r="N176" s="308"/>
      <c r="O176" s="308"/>
      <c r="P176" s="308"/>
      <c r="Q176" s="308"/>
      <c r="R176" s="308"/>
      <c r="S176" s="308"/>
      <c r="T176" s="308"/>
    </row>
    <row r="177" spans="1:20">
      <c r="A177" s="470" t="s">
        <v>520</v>
      </c>
      <c r="B177" s="470"/>
      <c r="C177" s="470"/>
      <c r="D177" s="470"/>
      <c r="E177" s="470"/>
      <c r="F177" s="470"/>
      <c r="G177" s="470"/>
      <c r="H177" s="470"/>
      <c r="I177" s="301"/>
      <c r="J177" s="308"/>
      <c r="K177" s="308"/>
      <c r="L177" s="308"/>
      <c r="M177" s="308"/>
      <c r="N177" s="308"/>
      <c r="O177" s="308"/>
      <c r="P177" s="308"/>
      <c r="Q177" s="308"/>
      <c r="R177" s="308"/>
      <c r="S177" s="308"/>
      <c r="T177" s="308"/>
    </row>
  </sheetData>
  <sortState ref="A153:G173">
    <sortCondition ref="D153:D173"/>
  </sortState>
  <mergeCells count="16">
    <mergeCell ref="A117:H117"/>
    <mergeCell ref="A118:H118"/>
    <mergeCell ref="A1:I1"/>
    <mergeCell ref="A28:H28"/>
    <mergeCell ref="A29:H29"/>
    <mergeCell ref="A43:I43"/>
    <mergeCell ref="A31:I31"/>
    <mergeCell ref="A41:H41"/>
    <mergeCell ref="A40:H40"/>
    <mergeCell ref="A177:H177"/>
    <mergeCell ref="B151:C151"/>
    <mergeCell ref="A120:I120"/>
    <mergeCell ref="A145:H145"/>
    <mergeCell ref="A146:H146"/>
    <mergeCell ref="A149:I149"/>
    <mergeCell ref="A176:H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9"/>
  <sheetViews>
    <sheetView topLeftCell="A220" zoomScale="80" zoomScaleNormal="80" workbookViewId="0">
      <selection activeCell="A228" sqref="A228"/>
    </sheetView>
  </sheetViews>
  <sheetFormatPr defaultRowHeight="14.5"/>
  <cols>
    <col min="2" max="2" width="18.54296875" bestFit="1" customWidth="1"/>
    <col min="3" max="3" width="10.54296875" bestFit="1" customWidth="1"/>
  </cols>
  <sheetData>
    <row r="1" spans="1:16" s="73" customFormat="1">
      <c r="A1" s="469" t="s">
        <v>482</v>
      </c>
      <c r="B1" s="469"/>
      <c r="C1" s="469"/>
      <c r="D1" s="469"/>
      <c r="E1" s="469"/>
      <c r="F1" s="469"/>
      <c r="G1" s="469"/>
      <c r="H1" s="469"/>
      <c r="I1" s="469"/>
      <c r="J1" s="302"/>
      <c r="K1" s="213"/>
      <c r="L1" s="213"/>
      <c r="M1" s="213"/>
      <c r="N1" s="213"/>
      <c r="O1" s="213"/>
      <c r="P1" s="213"/>
    </row>
    <row r="2" spans="1:16" s="248" customFormat="1">
      <c r="A2" s="308"/>
      <c r="B2" s="308"/>
      <c r="C2" s="308"/>
      <c r="D2" s="308"/>
      <c r="E2" s="308"/>
      <c r="F2" s="308"/>
      <c r="G2" s="308"/>
      <c r="H2" s="308"/>
      <c r="I2" s="308"/>
      <c r="J2" s="308"/>
      <c r="K2" s="18"/>
      <c r="L2" s="18"/>
      <c r="M2" s="18"/>
      <c r="N2" s="18"/>
      <c r="O2" s="18"/>
      <c r="P2" s="18"/>
    </row>
    <row r="3" spans="1:16" s="248" customFormat="1" ht="24">
      <c r="A3" s="308"/>
      <c r="B3" s="382"/>
      <c r="C3" s="298" t="s">
        <v>72</v>
      </c>
      <c r="D3" s="298" t="s">
        <v>186</v>
      </c>
      <c r="E3" s="382" t="s">
        <v>13</v>
      </c>
      <c r="F3" s="382" t="s">
        <v>589</v>
      </c>
      <c r="G3" s="382" t="s">
        <v>310</v>
      </c>
      <c r="H3" s="308"/>
      <c r="I3" s="308"/>
      <c r="J3" s="308"/>
      <c r="K3" s="18"/>
      <c r="L3" s="18"/>
      <c r="M3" s="18"/>
      <c r="N3" s="18"/>
      <c r="O3" s="18"/>
      <c r="P3" s="18"/>
    </row>
    <row r="4" spans="1:16" s="248" customFormat="1">
      <c r="A4" s="308"/>
      <c r="B4" s="187" t="s">
        <v>17</v>
      </c>
      <c r="C4" s="252">
        <v>1.4E-2</v>
      </c>
      <c r="D4" s="153">
        <v>1</v>
      </c>
      <c r="E4" s="382"/>
      <c r="F4" s="161">
        <v>4.2999999999999997E-2</v>
      </c>
      <c r="G4" s="161">
        <v>5.7000000000000002E-2</v>
      </c>
      <c r="H4" s="308"/>
      <c r="I4" s="308"/>
      <c r="J4" s="308"/>
      <c r="K4" s="18"/>
      <c r="L4" s="18"/>
      <c r="M4" s="18"/>
      <c r="N4" s="18"/>
      <c r="O4" s="18"/>
      <c r="P4" s="18"/>
    </row>
    <row r="5" spans="1:16" s="248" customFormat="1">
      <c r="A5" s="308"/>
      <c r="B5" s="187" t="s">
        <v>68</v>
      </c>
      <c r="C5" s="252">
        <v>1.4999999999999999E-2</v>
      </c>
      <c r="D5" s="153">
        <v>1.6</v>
      </c>
      <c r="E5" s="382"/>
      <c r="F5" s="161">
        <v>4.2999999999999997E-2</v>
      </c>
      <c r="G5" s="161">
        <v>5.7000000000000002E-2</v>
      </c>
      <c r="H5" s="308"/>
      <c r="I5" s="308"/>
      <c r="J5" s="308"/>
      <c r="K5" s="18"/>
      <c r="L5" s="18"/>
      <c r="M5" s="18"/>
      <c r="N5" s="18"/>
      <c r="O5" s="18"/>
      <c r="P5" s="18"/>
    </row>
    <row r="6" spans="1:16" s="248" customFormat="1">
      <c r="A6" s="308"/>
      <c r="B6" s="187" t="s">
        <v>20</v>
      </c>
      <c r="C6" s="252">
        <v>1.4999999999999999E-2</v>
      </c>
      <c r="D6" s="153">
        <v>1.3</v>
      </c>
      <c r="E6" s="382"/>
      <c r="F6" s="161">
        <v>4.2999999999999997E-2</v>
      </c>
      <c r="G6" s="161">
        <v>5.7000000000000002E-2</v>
      </c>
      <c r="H6" s="308"/>
      <c r="I6" s="308"/>
      <c r="J6" s="308"/>
      <c r="K6" s="18"/>
      <c r="L6" s="18"/>
      <c r="M6" s="18"/>
      <c r="N6" s="18"/>
      <c r="O6" s="18"/>
      <c r="P6" s="18"/>
    </row>
    <row r="7" spans="1:16" s="248" customFormat="1">
      <c r="A7" s="308"/>
      <c r="B7" s="185" t="s">
        <v>14</v>
      </c>
      <c r="C7" s="252">
        <v>1.9E-2</v>
      </c>
      <c r="D7" s="153">
        <v>1.8</v>
      </c>
      <c r="E7" s="382"/>
      <c r="F7" s="161">
        <v>4.2999999999999997E-2</v>
      </c>
      <c r="G7" s="161">
        <v>5.7000000000000002E-2</v>
      </c>
      <c r="H7" s="308"/>
      <c r="I7" s="308"/>
      <c r="J7" s="308"/>
      <c r="K7" s="18"/>
      <c r="L7" s="18"/>
      <c r="M7" s="18"/>
      <c r="N7" s="18"/>
      <c r="O7" s="18"/>
      <c r="P7" s="18"/>
    </row>
    <row r="8" spans="1:16" s="248" customFormat="1">
      <c r="A8" s="308"/>
      <c r="B8" s="187" t="s">
        <v>15</v>
      </c>
      <c r="C8" s="252">
        <v>2.1999999999999999E-2</v>
      </c>
      <c r="D8" s="153">
        <v>1.8</v>
      </c>
      <c r="E8" s="382"/>
      <c r="F8" s="161">
        <v>4.2999999999999997E-2</v>
      </c>
      <c r="G8" s="161">
        <v>5.7000000000000002E-2</v>
      </c>
      <c r="H8" s="308"/>
      <c r="I8" s="308"/>
      <c r="J8" s="308"/>
      <c r="K8" s="18"/>
      <c r="L8" s="18"/>
      <c r="M8" s="18"/>
      <c r="N8" s="18"/>
      <c r="O8" s="18"/>
      <c r="P8" s="18"/>
    </row>
    <row r="9" spans="1:16" s="248" customFormat="1">
      <c r="A9" s="308"/>
      <c r="B9" s="188" t="s">
        <v>23</v>
      </c>
      <c r="C9" s="252">
        <v>2.5000000000000001E-2</v>
      </c>
      <c r="D9" s="153">
        <v>1.2</v>
      </c>
      <c r="E9" s="382"/>
      <c r="F9" s="161">
        <v>4.2999999999999997E-2</v>
      </c>
      <c r="G9" s="161">
        <v>5.7000000000000002E-2</v>
      </c>
      <c r="H9" s="308"/>
      <c r="I9" s="308"/>
      <c r="J9" s="308"/>
      <c r="K9" s="18"/>
      <c r="L9" s="18"/>
      <c r="M9" s="18"/>
      <c r="N9" s="18"/>
      <c r="O9" s="18"/>
      <c r="P9" s="18"/>
    </row>
    <row r="10" spans="1:16" s="248" customFormat="1">
      <c r="A10" s="308"/>
      <c r="B10" s="185" t="s">
        <v>22</v>
      </c>
      <c r="C10" s="252">
        <v>2.5000000000000001E-2</v>
      </c>
      <c r="D10" s="153">
        <v>2</v>
      </c>
      <c r="E10" s="382"/>
      <c r="F10" s="161">
        <v>4.2999999999999997E-2</v>
      </c>
      <c r="G10" s="161">
        <v>5.7000000000000002E-2</v>
      </c>
      <c r="H10" s="308"/>
      <c r="I10" s="308"/>
      <c r="J10" s="308"/>
      <c r="K10" s="18"/>
      <c r="L10" s="18"/>
      <c r="M10" s="18"/>
      <c r="N10" s="18"/>
      <c r="O10" s="18"/>
      <c r="P10" s="18"/>
    </row>
    <row r="11" spans="1:16" s="248" customFormat="1">
      <c r="A11" s="308"/>
      <c r="B11" s="187" t="s">
        <v>18</v>
      </c>
      <c r="C11" s="252">
        <v>2.7E-2</v>
      </c>
      <c r="D11" s="153">
        <v>1.3</v>
      </c>
      <c r="E11" s="382"/>
      <c r="F11" s="161">
        <v>4.2999999999999997E-2</v>
      </c>
      <c r="G11" s="161">
        <v>5.7000000000000002E-2</v>
      </c>
      <c r="H11" s="308"/>
      <c r="I11" s="308"/>
      <c r="J11" s="308"/>
      <c r="K11" s="18"/>
      <c r="L11" s="18"/>
      <c r="M11" s="18"/>
      <c r="N11" s="18"/>
      <c r="O11" s="18"/>
      <c r="P11" s="18"/>
    </row>
    <row r="12" spans="1:16" s="248" customFormat="1">
      <c r="A12" s="308"/>
      <c r="B12" s="187" t="s">
        <v>21</v>
      </c>
      <c r="C12" s="252">
        <v>2.9000000000000001E-2</v>
      </c>
      <c r="D12" s="153">
        <v>1.2</v>
      </c>
      <c r="E12" s="382"/>
      <c r="F12" s="161">
        <v>4.2999999999999997E-2</v>
      </c>
      <c r="G12" s="161">
        <v>5.7000000000000002E-2</v>
      </c>
      <c r="H12" s="308"/>
      <c r="I12" s="308"/>
      <c r="J12" s="308"/>
      <c r="K12" s="18"/>
      <c r="L12" s="18"/>
      <c r="M12" s="18"/>
      <c r="N12" s="18"/>
      <c r="O12" s="18"/>
      <c r="P12" s="18"/>
    </row>
    <row r="13" spans="1:16" s="248" customFormat="1">
      <c r="A13" s="308"/>
      <c r="B13" s="191" t="s">
        <v>25</v>
      </c>
      <c r="D13" s="217">
        <v>1.6</v>
      </c>
      <c r="E13" s="373">
        <v>2.9000000000000001E-2</v>
      </c>
      <c r="F13" s="161">
        <v>4.2999999999999997E-2</v>
      </c>
      <c r="G13" s="161">
        <v>5.7000000000000002E-2</v>
      </c>
      <c r="H13" s="308"/>
      <c r="I13" s="308"/>
      <c r="J13" s="308"/>
      <c r="K13" s="18"/>
      <c r="L13" s="18"/>
      <c r="M13" s="18"/>
      <c r="N13" s="18"/>
      <c r="O13" s="18"/>
      <c r="P13" s="18"/>
    </row>
    <row r="14" spans="1:16" s="248" customFormat="1">
      <c r="A14" s="308"/>
      <c r="B14" s="187" t="s">
        <v>31</v>
      </c>
      <c r="C14" s="252">
        <v>0.03</v>
      </c>
      <c r="D14" s="153">
        <v>0.8</v>
      </c>
      <c r="E14" s="301"/>
      <c r="F14" s="161">
        <v>4.2999999999999997E-2</v>
      </c>
      <c r="G14" s="161">
        <v>5.7000000000000002E-2</v>
      </c>
      <c r="H14" s="308"/>
      <c r="I14" s="308"/>
      <c r="J14" s="308"/>
      <c r="K14" s="18"/>
      <c r="L14" s="18"/>
      <c r="M14" s="18"/>
      <c r="N14" s="18"/>
      <c r="O14" s="18"/>
      <c r="P14" s="18"/>
    </row>
    <row r="15" spans="1:16" s="248" customFormat="1">
      <c r="A15" s="308"/>
      <c r="B15" s="187" t="s">
        <v>24</v>
      </c>
      <c r="C15" s="252">
        <v>3.6999999999999998E-2</v>
      </c>
      <c r="D15" s="153">
        <v>1.5</v>
      </c>
      <c r="E15" s="382"/>
      <c r="F15" s="161">
        <v>4.2999999999999997E-2</v>
      </c>
      <c r="G15" s="161">
        <v>5.7000000000000002E-2</v>
      </c>
      <c r="H15" s="308"/>
      <c r="I15" s="308"/>
      <c r="J15" s="308"/>
      <c r="K15" s="18"/>
      <c r="L15" s="18"/>
      <c r="M15" s="18"/>
      <c r="N15" s="18"/>
      <c r="O15" s="18"/>
      <c r="P15" s="18"/>
    </row>
    <row r="16" spans="1:16" s="248" customFormat="1">
      <c r="A16" s="308"/>
      <c r="B16" s="187" t="s">
        <v>26</v>
      </c>
      <c r="C16" s="252">
        <v>3.9E-2</v>
      </c>
      <c r="D16" s="153">
        <v>1.4</v>
      </c>
      <c r="E16" s="382"/>
      <c r="F16" s="161">
        <v>4.2999999999999997E-2</v>
      </c>
      <c r="G16" s="161">
        <v>5.7000000000000002E-2</v>
      </c>
      <c r="H16" s="308"/>
      <c r="I16" s="308"/>
      <c r="J16" s="308"/>
      <c r="K16" s="18"/>
      <c r="L16" s="18"/>
      <c r="M16" s="18"/>
      <c r="N16" s="18"/>
      <c r="O16" s="18"/>
      <c r="P16" s="18"/>
    </row>
    <row r="17" spans="1:16" s="248" customFormat="1">
      <c r="A17" s="301"/>
      <c r="B17" s="187" t="s">
        <v>27</v>
      </c>
      <c r="C17" s="252">
        <v>4.5999999999999999E-2</v>
      </c>
      <c r="D17" s="153">
        <v>2.6</v>
      </c>
      <c r="E17" s="382"/>
      <c r="F17" s="161">
        <v>4.2999999999999997E-2</v>
      </c>
      <c r="G17" s="161">
        <v>5.7000000000000002E-2</v>
      </c>
      <c r="H17" s="301"/>
      <c r="I17" s="301"/>
      <c r="J17" s="308"/>
      <c r="K17" s="308"/>
      <c r="L17" s="308"/>
      <c r="M17" s="308"/>
      <c r="N17" s="308"/>
      <c r="O17" s="308"/>
      <c r="P17" s="308"/>
    </row>
    <row r="18" spans="1:16" s="248" customFormat="1">
      <c r="A18" s="301"/>
      <c r="B18" s="185" t="s">
        <v>33</v>
      </c>
      <c r="C18" s="252">
        <v>0.05</v>
      </c>
      <c r="D18" s="153">
        <v>1.8</v>
      </c>
      <c r="E18" s="382"/>
      <c r="F18" s="161">
        <v>4.2999999999999997E-2</v>
      </c>
      <c r="G18" s="161">
        <v>5.7000000000000002E-2</v>
      </c>
      <c r="H18" s="301"/>
      <c r="I18" s="301"/>
      <c r="J18" s="308"/>
      <c r="K18" s="308"/>
      <c r="L18" s="308"/>
      <c r="M18" s="308"/>
      <c r="N18" s="308"/>
      <c r="O18" s="308"/>
      <c r="P18" s="308"/>
    </row>
    <row r="19" spans="1:16" s="248" customFormat="1">
      <c r="A19" s="308"/>
      <c r="B19" s="187" t="s">
        <v>32</v>
      </c>
      <c r="C19" s="252">
        <v>5.0999999999999997E-2</v>
      </c>
      <c r="D19" s="153">
        <v>1.2</v>
      </c>
      <c r="E19" s="382"/>
      <c r="F19" s="161">
        <v>4.2999999999999997E-2</v>
      </c>
      <c r="G19" s="161">
        <v>5.7000000000000002E-2</v>
      </c>
      <c r="H19" s="308"/>
      <c r="I19" s="308"/>
      <c r="J19" s="308"/>
      <c r="K19" s="308"/>
      <c r="L19" s="308"/>
      <c r="M19" s="308"/>
      <c r="N19" s="308"/>
      <c r="O19" s="308"/>
      <c r="P19" s="308"/>
    </row>
    <row r="20" spans="1:16" s="248" customFormat="1">
      <c r="A20" s="308"/>
      <c r="B20" s="187" t="s">
        <v>16</v>
      </c>
      <c r="C20" s="252">
        <v>5.1999999999999998E-2</v>
      </c>
      <c r="D20" s="153">
        <v>3</v>
      </c>
      <c r="E20" s="382"/>
      <c r="F20" s="161">
        <v>4.2999999999999997E-2</v>
      </c>
      <c r="G20" s="161">
        <v>5.7000000000000002E-2</v>
      </c>
      <c r="H20" s="308"/>
      <c r="I20" s="308"/>
      <c r="J20" s="308"/>
      <c r="K20" s="308"/>
      <c r="L20" s="308"/>
      <c r="M20" s="308"/>
      <c r="N20" s="308"/>
      <c r="O20" s="308"/>
      <c r="P20" s="308"/>
    </row>
    <row r="21" spans="1:16" s="248" customFormat="1">
      <c r="A21" s="308"/>
      <c r="B21" s="187" t="s">
        <v>29</v>
      </c>
      <c r="C21" s="252">
        <v>5.8000000000000003E-2</v>
      </c>
      <c r="D21" s="153">
        <v>1.4</v>
      </c>
      <c r="E21" s="382"/>
      <c r="F21" s="161">
        <v>4.2999999999999997E-2</v>
      </c>
      <c r="G21" s="161">
        <v>5.7000000000000002E-2</v>
      </c>
      <c r="H21" s="308"/>
      <c r="I21" s="308"/>
      <c r="J21" s="308"/>
      <c r="K21" s="308"/>
      <c r="L21" s="308"/>
      <c r="M21" s="308"/>
      <c r="N21" s="308"/>
      <c r="O21" s="308"/>
      <c r="P21" s="308"/>
    </row>
    <row r="22" spans="1:16" s="248" customFormat="1">
      <c r="A22" s="308"/>
      <c r="B22" s="188" t="s">
        <v>28</v>
      </c>
      <c r="C22" s="252">
        <v>6.3E-2</v>
      </c>
      <c r="D22" s="153">
        <v>2.6</v>
      </c>
      <c r="E22" s="382"/>
      <c r="F22" s="161">
        <v>4.2999999999999997E-2</v>
      </c>
      <c r="G22" s="161">
        <v>5.7000000000000002E-2</v>
      </c>
      <c r="H22" s="308"/>
      <c r="I22" s="308"/>
      <c r="J22" s="308"/>
      <c r="K22" s="308"/>
      <c r="L22" s="308"/>
      <c r="M22" s="308"/>
      <c r="N22" s="308"/>
      <c r="O22" s="308"/>
      <c r="P22" s="308"/>
    </row>
    <row r="23" spans="1:16" s="248" customFormat="1">
      <c r="A23" s="308"/>
      <c r="B23" s="187" t="s">
        <v>30</v>
      </c>
      <c r="C23" s="252">
        <v>6.4000000000000001E-2</v>
      </c>
      <c r="D23" s="153">
        <v>1.9</v>
      </c>
      <c r="E23" s="382"/>
      <c r="F23" s="161">
        <v>4.2999999999999997E-2</v>
      </c>
      <c r="G23" s="161">
        <v>5.7000000000000002E-2</v>
      </c>
      <c r="H23" s="308"/>
      <c r="I23" s="308"/>
      <c r="J23" s="308"/>
      <c r="K23" s="18"/>
      <c r="L23" s="18"/>
      <c r="M23" s="18"/>
      <c r="N23" s="18"/>
      <c r="O23" s="18"/>
      <c r="P23" s="18"/>
    </row>
    <row r="24" spans="1:16" s="248" customFormat="1">
      <c r="A24" s="308"/>
      <c r="B24" s="305" t="s">
        <v>71</v>
      </c>
      <c r="C24" s="253">
        <v>7.3999999999999996E-2</v>
      </c>
      <c r="D24" s="218">
        <v>1.9</v>
      </c>
      <c r="E24" s="301"/>
      <c r="F24" s="161">
        <v>4.2999999999999997E-2</v>
      </c>
      <c r="G24" s="161">
        <v>5.7000000000000002E-2</v>
      </c>
      <c r="H24" s="308"/>
      <c r="I24" s="308"/>
      <c r="J24" s="308"/>
      <c r="K24" s="308"/>
      <c r="L24" s="308"/>
      <c r="M24" s="308"/>
      <c r="N24" s="308"/>
      <c r="O24" s="308"/>
      <c r="P24" s="308"/>
    </row>
    <row r="25" spans="1:16" s="248" customFormat="1">
      <c r="A25" s="308"/>
      <c r="B25" s="82" t="s">
        <v>57</v>
      </c>
      <c r="C25" s="252">
        <v>5.7000000000000002E-2</v>
      </c>
      <c r="D25" s="153">
        <v>0.1</v>
      </c>
      <c r="E25" s="382"/>
      <c r="F25" s="161">
        <v>4.2999999999999997E-2</v>
      </c>
      <c r="G25" s="161">
        <v>5.7000000000000002E-2</v>
      </c>
      <c r="H25" s="308"/>
      <c r="I25" s="308"/>
      <c r="J25" s="308"/>
      <c r="K25" s="308"/>
      <c r="L25" s="308"/>
      <c r="M25" s="308"/>
      <c r="N25" s="308"/>
      <c r="O25" s="308"/>
      <c r="P25" s="308"/>
    </row>
    <row r="26" spans="1:16" s="248" customFormat="1">
      <c r="A26" s="308"/>
      <c r="B26" s="82" t="s">
        <v>9</v>
      </c>
      <c r="C26" s="252">
        <v>4.2999999999999997E-2</v>
      </c>
      <c r="D26" s="153">
        <v>0.4</v>
      </c>
      <c r="E26" s="382"/>
      <c r="F26" s="161">
        <v>4.2999999999999997E-2</v>
      </c>
      <c r="G26" s="161">
        <v>5.7000000000000002E-2</v>
      </c>
      <c r="H26" s="308"/>
      <c r="I26" s="308"/>
      <c r="J26" s="308"/>
      <c r="K26" s="18"/>
      <c r="L26" s="18"/>
      <c r="M26" s="18"/>
      <c r="N26" s="18"/>
      <c r="O26" s="18"/>
      <c r="P26" s="18"/>
    </row>
    <row r="27" spans="1:16" s="248" customFormat="1">
      <c r="A27" s="308"/>
      <c r="B27" s="308"/>
      <c r="C27" s="298"/>
      <c r="D27" s="298"/>
      <c r="E27" s="308"/>
      <c r="F27" s="308"/>
      <c r="G27" s="308"/>
      <c r="H27" s="308"/>
      <c r="I27" s="308"/>
      <c r="J27" s="308"/>
      <c r="K27" s="308"/>
      <c r="L27" s="308"/>
      <c r="M27" s="308"/>
      <c r="N27" s="308"/>
      <c r="O27" s="308"/>
      <c r="P27" s="308"/>
    </row>
    <row r="28" spans="1:16" s="248" customFormat="1">
      <c r="A28" s="308"/>
      <c r="B28" s="308"/>
      <c r="C28" s="308"/>
      <c r="D28" s="308"/>
      <c r="E28" s="308"/>
      <c r="F28" s="308"/>
      <c r="G28" s="308"/>
      <c r="H28" s="308"/>
      <c r="I28" s="308"/>
      <c r="J28" s="308"/>
      <c r="K28" s="308"/>
      <c r="L28" s="308"/>
      <c r="M28" s="308"/>
      <c r="N28" s="308"/>
      <c r="O28" s="308"/>
      <c r="P28" s="308"/>
    </row>
    <row r="29" spans="1:16" s="248" customFormat="1" ht="14.25" customHeight="1">
      <c r="A29" s="470" t="s">
        <v>470</v>
      </c>
      <c r="B29" s="470"/>
      <c r="C29" s="470"/>
      <c r="D29" s="470"/>
      <c r="E29" s="470"/>
      <c r="F29" s="470"/>
      <c r="G29" s="470"/>
      <c r="H29" s="470"/>
      <c r="I29" s="470"/>
      <c r="J29" s="308"/>
      <c r="K29" s="308"/>
      <c r="L29" s="308"/>
      <c r="M29" s="308"/>
      <c r="N29" s="308"/>
      <c r="O29" s="308"/>
      <c r="P29" s="308"/>
    </row>
    <row r="30" spans="1:16" s="248" customFormat="1" ht="42.75" customHeight="1">
      <c r="A30" s="470" t="s">
        <v>311</v>
      </c>
      <c r="B30" s="470"/>
      <c r="C30" s="470"/>
      <c r="D30" s="470"/>
      <c r="E30" s="470"/>
      <c r="F30" s="470"/>
      <c r="G30" s="470"/>
      <c r="H30" s="470"/>
      <c r="I30" s="470"/>
      <c r="J30" s="308"/>
      <c r="K30" s="308"/>
      <c r="L30" s="308"/>
      <c r="M30" s="308"/>
      <c r="N30" s="308"/>
      <c r="O30" s="308"/>
      <c r="P30" s="308"/>
    </row>
    <row r="31" spans="1:16">
      <c r="A31" s="315"/>
      <c r="B31" s="315"/>
      <c r="C31" s="315"/>
      <c r="D31" s="315"/>
      <c r="E31" s="315"/>
      <c r="F31" s="315"/>
      <c r="G31" s="315"/>
      <c r="H31" s="315"/>
      <c r="I31" s="315"/>
      <c r="J31" s="308"/>
      <c r="K31" s="308"/>
      <c r="L31" s="308"/>
      <c r="M31" s="308"/>
      <c r="N31" s="308"/>
      <c r="O31" s="308"/>
      <c r="P31" s="308"/>
    </row>
    <row r="32" spans="1:16" s="73" customFormat="1">
      <c r="A32" s="469" t="s">
        <v>312</v>
      </c>
      <c r="B32" s="469"/>
      <c r="C32" s="469"/>
      <c r="D32" s="469"/>
      <c r="E32" s="469"/>
      <c r="F32" s="469"/>
      <c r="G32" s="469"/>
      <c r="H32" s="469"/>
      <c r="I32" s="469"/>
      <c r="J32" s="302"/>
      <c r="K32" s="302"/>
      <c r="L32" s="302"/>
      <c r="M32" s="302"/>
      <c r="N32" s="302"/>
      <c r="O32" s="302"/>
      <c r="P32" s="302"/>
    </row>
    <row r="33" spans="1:20">
      <c r="A33" s="308"/>
      <c r="B33" s="308"/>
      <c r="C33" s="308"/>
      <c r="D33" s="308"/>
      <c r="E33" s="308"/>
      <c r="F33" s="308"/>
      <c r="G33" s="308"/>
      <c r="H33" s="308"/>
      <c r="I33" s="308"/>
      <c r="J33" s="301"/>
      <c r="K33" s="301"/>
      <c r="L33" s="5"/>
      <c r="M33" s="5"/>
      <c r="N33" s="5"/>
      <c r="O33" s="5"/>
      <c r="P33" s="301"/>
      <c r="Q33" s="301"/>
      <c r="R33" s="301"/>
      <c r="S33" s="301"/>
      <c r="T33" s="301"/>
    </row>
    <row r="34" spans="1:20" ht="24">
      <c r="A34" s="308"/>
      <c r="B34" s="1"/>
      <c r="C34" s="71" t="s">
        <v>72</v>
      </c>
      <c r="D34" s="71" t="s">
        <v>293</v>
      </c>
      <c r="E34" s="25"/>
      <c r="F34" s="1"/>
      <c r="G34" s="308"/>
      <c r="H34" s="308"/>
      <c r="I34" s="308"/>
      <c r="J34" s="308"/>
      <c r="K34" s="308"/>
      <c r="L34" s="11"/>
      <c r="M34" s="11"/>
      <c r="N34" s="11"/>
      <c r="O34" s="11"/>
      <c r="P34" s="308"/>
      <c r="Q34" s="308"/>
      <c r="R34" s="308"/>
      <c r="S34" s="308"/>
      <c r="T34" s="308"/>
    </row>
    <row r="35" spans="1:20">
      <c r="A35" s="308"/>
      <c r="B35" s="233">
        <v>2015</v>
      </c>
      <c r="C35" s="254">
        <v>3.5999999999999997E-2</v>
      </c>
      <c r="D35" s="152">
        <v>2</v>
      </c>
      <c r="E35" s="33"/>
      <c r="F35" s="1"/>
      <c r="G35" s="308"/>
      <c r="H35" s="308"/>
      <c r="I35" s="308"/>
      <c r="J35" s="308"/>
      <c r="K35" s="308"/>
      <c r="L35" s="11"/>
      <c r="M35" s="11"/>
      <c r="N35" s="11"/>
      <c r="O35" s="11"/>
      <c r="P35" s="308"/>
      <c r="Q35" s="308"/>
      <c r="R35" s="308"/>
      <c r="S35" s="308"/>
      <c r="T35" s="308"/>
    </row>
    <row r="36" spans="1:20">
      <c r="A36" s="308"/>
      <c r="B36" s="233">
        <v>2016</v>
      </c>
      <c r="C36" s="254">
        <v>3.5000000000000003E-2</v>
      </c>
      <c r="D36" s="152">
        <v>1.8</v>
      </c>
      <c r="E36" s="33"/>
      <c r="F36" s="1"/>
      <c r="G36" s="308"/>
      <c r="H36" s="308"/>
      <c r="I36" s="308"/>
      <c r="J36" s="308"/>
      <c r="K36" s="308"/>
      <c r="L36" s="11"/>
      <c r="M36" s="11"/>
      <c r="N36" s="11"/>
      <c r="O36" s="11"/>
      <c r="P36" s="308"/>
      <c r="Q36" s="308"/>
      <c r="R36" s="308"/>
      <c r="S36" s="308"/>
      <c r="T36" s="308"/>
    </row>
    <row r="37" spans="1:20">
      <c r="A37" s="308"/>
      <c r="B37" s="233">
        <v>2017</v>
      </c>
      <c r="C37" s="254">
        <v>5.2999999999999999E-2</v>
      </c>
      <c r="D37" s="152">
        <v>2.1</v>
      </c>
      <c r="E37" s="33"/>
      <c r="F37" s="1"/>
      <c r="G37" s="308"/>
      <c r="H37" s="308"/>
      <c r="I37" s="308"/>
      <c r="J37" s="308"/>
      <c r="K37" s="308"/>
      <c r="L37" s="11"/>
      <c r="M37" s="11"/>
      <c r="N37" s="11"/>
      <c r="O37" s="11"/>
      <c r="P37" s="308"/>
      <c r="Q37" s="308"/>
      <c r="R37" s="308"/>
      <c r="S37" s="308"/>
      <c r="T37" s="308"/>
    </row>
    <row r="38" spans="1:20">
      <c r="A38" s="308"/>
      <c r="B38" s="305">
        <v>2018</v>
      </c>
      <c r="C38" s="283">
        <v>6.4000000000000001E-2</v>
      </c>
      <c r="D38" s="284">
        <v>2.2999999999999998</v>
      </c>
      <c r="E38" s="282"/>
      <c r="F38" s="1"/>
      <c r="G38" s="308"/>
      <c r="H38" s="308"/>
      <c r="I38" s="308"/>
      <c r="J38" s="308"/>
      <c r="K38" s="308"/>
      <c r="L38" s="11"/>
      <c r="M38" s="11"/>
      <c r="N38" s="11"/>
      <c r="O38" s="11"/>
      <c r="P38" s="308"/>
      <c r="Q38" s="308"/>
      <c r="R38" s="308"/>
      <c r="S38" s="308"/>
      <c r="T38" s="308"/>
    </row>
    <row r="39" spans="1:20">
      <c r="A39" s="308"/>
      <c r="B39" s="233">
        <v>2019</v>
      </c>
      <c r="C39" s="285">
        <v>2.9000000000000001E-2</v>
      </c>
      <c r="D39" s="278">
        <v>1.6</v>
      </c>
      <c r="E39" s="282"/>
      <c r="F39" s="1"/>
      <c r="G39" s="308"/>
      <c r="H39" s="308"/>
      <c r="I39" s="308"/>
      <c r="J39" s="308"/>
      <c r="K39" s="308"/>
      <c r="L39" s="11"/>
      <c r="M39" s="11"/>
      <c r="N39" s="11"/>
      <c r="O39" s="11"/>
      <c r="P39" s="308"/>
      <c r="Q39" s="308"/>
      <c r="R39" s="308"/>
      <c r="S39" s="308"/>
      <c r="T39" s="308"/>
    </row>
    <row r="41" spans="1:20" ht="14.25" customHeight="1">
      <c r="A41" s="470" t="s">
        <v>525</v>
      </c>
      <c r="B41" s="470"/>
      <c r="C41" s="470"/>
      <c r="D41" s="470"/>
      <c r="E41" s="470"/>
      <c r="F41" s="470"/>
      <c r="G41" s="470"/>
      <c r="H41" s="470"/>
      <c r="I41" s="301"/>
      <c r="J41" s="308"/>
      <c r="K41" s="308"/>
      <c r="L41" s="308"/>
      <c r="M41" s="308"/>
      <c r="N41" s="308"/>
      <c r="O41" s="308"/>
      <c r="P41" s="308"/>
      <c r="Q41" s="308"/>
      <c r="R41" s="308"/>
      <c r="S41" s="308"/>
      <c r="T41" s="308"/>
    </row>
    <row r="42" spans="1:20" s="4" customFormat="1" ht="26.5" customHeight="1">
      <c r="A42" s="478" t="s">
        <v>313</v>
      </c>
      <c r="B42" s="478"/>
      <c r="C42" s="478"/>
      <c r="D42" s="478"/>
      <c r="E42" s="478"/>
      <c r="F42" s="478"/>
      <c r="G42" s="478"/>
      <c r="H42" s="478"/>
      <c r="I42" s="301"/>
      <c r="J42" s="301"/>
      <c r="K42" s="301"/>
      <c r="L42" s="301"/>
      <c r="M42" s="301"/>
      <c r="N42" s="301"/>
      <c r="O42" s="301"/>
      <c r="P42" s="301"/>
      <c r="Q42" s="301"/>
      <c r="R42" s="301"/>
      <c r="S42" s="301"/>
      <c r="T42" s="301"/>
    </row>
    <row r="45" spans="1:20" s="73" customFormat="1">
      <c r="A45" s="314" t="s">
        <v>483</v>
      </c>
      <c r="B45" s="314"/>
      <c r="C45" s="314"/>
      <c r="D45" s="314"/>
      <c r="E45" s="314"/>
      <c r="F45" s="314"/>
      <c r="G45" s="314"/>
      <c r="H45" s="314"/>
      <c r="I45" s="314"/>
      <c r="J45" s="302"/>
      <c r="K45" s="213"/>
      <c r="L45" s="213"/>
      <c r="M45" s="213"/>
      <c r="N45" s="213"/>
      <c r="O45" s="213"/>
      <c r="P45" s="213"/>
      <c r="Q45" s="302"/>
      <c r="R45" s="302"/>
      <c r="S45" s="302"/>
      <c r="T45" s="302"/>
    </row>
    <row r="46" spans="1:20">
      <c r="A46" s="308"/>
      <c r="B46" s="308"/>
      <c r="C46" s="308"/>
      <c r="D46" s="308"/>
      <c r="E46" s="308"/>
      <c r="F46" s="308"/>
      <c r="G46" s="308"/>
      <c r="H46" s="308"/>
      <c r="I46" s="308"/>
      <c r="J46" s="308"/>
      <c r="K46" s="18"/>
      <c r="L46" s="18"/>
      <c r="M46" s="18"/>
      <c r="N46" s="18"/>
      <c r="O46" s="18"/>
      <c r="P46" s="18"/>
      <c r="Q46" s="308"/>
      <c r="R46" s="308"/>
      <c r="S46" s="308"/>
      <c r="T46" s="308"/>
    </row>
    <row r="47" spans="1:20">
      <c r="A47" s="308"/>
      <c r="B47" s="308"/>
      <c r="C47" s="308"/>
      <c r="D47" s="308"/>
      <c r="E47" s="308"/>
      <c r="F47" s="308"/>
      <c r="G47" s="308"/>
      <c r="H47" s="308"/>
      <c r="I47" s="308"/>
      <c r="J47" s="308"/>
      <c r="K47" s="18"/>
      <c r="L47" s="18"/>
      <c r="M47" s="18"/>
      <c r="N47" s="18"/>
      <c r="O47" s="18"/>
      <c r="P47" s="18"/>
      <c r="Q47" s="308"/>
      <c r="R47" s="308"/>
      <c r="S47" s="308"/>
      <c r="T47" s="308"/>
    </row>
    <row r="48" spans="1:20" ht="24">
      <c r="A48" s="308"/>
      <c r="B48" s="308"/>
      <c r="C48" s="298" t="s">
        <v>72</v>
      </c>
      <c r="D48" s="298" t="s">
        <v>186</v>
      </c>
      <c r="E48" s="308" t="s">
        <v>590</v>
      </c>
      <c r="F48" s="308"/>
      <c r="G48" s="308"/>
      <c r="H48" s="308"/>
      <c r="I48" s="308"/>
      <c r="J48" s="308"/>
      <c r="K48" s="18"/>
      <c r="L48" s="18"/>
      <c r="M48" s="18"/>
      <c r="N48" s="18"/>
      <c r="O48" s="18"/>
      <c r="P48" s="18"/>
      <c r="Q48" s="308"/>
      <c r="R48" s="308"/>
      <c r="S48" s="308"/>
      <c r="T48" s="308"/>
    </row>
    <row r="49" spans="1:16">
      <c r="A49" s="308"/>
      <c r="B49" s="382" t="s">
        <v>214</v>
      </c>
      <c r="C49" s="9">
        <v>0.16</v>
      </c>
      <c r="D49" s="382">
        <v>12.2</v>
      </c>
      <c r="E49" s="161">
        <v>3.9E-2</v>
      </c>
      <c r="F49" s="308"/>
      <c r="G49" s="308"/>
      <c r="H49" s="308"/>
      <c r="I49" s="308"/>
      <c r="J49" s="308"/>
      <c r="K49" s="18"/>
      <c r="L49" s="18"/>
      <c r="M49" s="18"/>
      <c r="N49" s="18"/>
      <c r="O49" s="18"/>
      <c r="P49" s="18"/>
    </row>
    <row r="50" spans="1:16">
      <c r="A50" s="308"/>
      <c r="B50" s="382" t="s">
        <v>212</v>
      </c>
      <c r="C50" s="9">
        <v>0.11800000000000001</v>
      </c>
      <c r="D50" s="382">
        <v>10.5</v>
      </c>
      <c r="E50" s="161">
        <v>3.9E-2</v>
      </c>
      <c r="F50" s="308"/>
      <c r="G50" s="308"/>
      <c r="H50" s="308"/>
      <c r="I50" s="308"/>
      <c r="J50" s="308"/>
      <c r="K50" s="18"/>
      <c r="L50" s="18"/>
      <c r="M50" s="18"/>
      <c r="N50" s="18"/>
      <c r="O50" s="18"/>
      <c r="P50" s="18"/>
    </row>
    <row r="51" spans="1:16">
      <c r="A51" s="308"/>
      <c r="B51" s="382" t="s">
        <v>208</v>
      </c>
      <c r="C51" s="9">
        <v>9.0999999999999998E-2</v>
      </c>
      <c r="D51" s="382">
        <v>7.8</v>
      </c>
      <c r="E51" s="161">
        <v>3.9E-2</v>
      </c>
      <c r="F51" s="308"/>
      <c r="G51" s="308"/>
      <c r="H51" s="308"/>
      <c r="I51" s="308"/>
      <c r="J51" s="308"/>
      <c r="K51" s="18"/>
      <c r="L51" s="18"/>
      <c r="M51" s="18"/>
      <c r="N51" s="18"/>
      <c r="O51" s="18"/>
      <c r="P51" s="18"/>
    </row>
    <row r="52" spans="1:16">
      <c r="A52" s="308"/>
      <c r="B52" s="382" t="s">
        <v>228</v>
      </c>
      <c r="C52" s="9">
        <v>5.4000000000000006E-2</v>
      </c>
      <c r="D52" s="382">
        <v>8.4</v>
      </c>
      <c r="E52" s="161">
        <v>3.9E-2</v>
      </c>
      <c r="F52" s="308"/>
      <c r="G52" s="308"/>
      <c r="H52" s="308"/>
      <c r="I52" s="308"/>
      <c r="J52" s="308"/>
      <c r="K52" s="18"/>
      <c r="L52" s="18"/>
      <c r="M52" s="18"/>
      <c r="N52" s="18"/>
      <c r="O52" s="18"/>
      <c r="P52" s="18"/>
    </row>
    <row r="53" spans="1:16">
      <c r="A53" s="308"/>
      <c r="B53" s="382" t="s">
        <v>195</v>
      </c>
      <c r="C53" s="9">
        <v>5.2000000000000005E-2</v>
      </c>
      <c r="D53" s="382">
        <v>2.1</v>
      </c>
      <c r="E53" s="161">
        <v>3.9E-2</v>
      </c>
      <c r="F53" s="308"/>
      <c r="G53" s="308"/>
      <c r="H53" s="308"/>
      <c r="I53" s="308"/>
      <c r="J53" s="308"/>
      <c r="K53" s="18"/>
      <c r="L53" s="18"/>
      <c r="M53" s="18"/>
      <c r="N53" s="18"/>
      <c r="O53" s="18"/>
      <c r="P53" s="18"/>
    </row>
    <row r="54" spans="1:16">
      <c r="A54" s="301"/>
      <c r="B54" s="382" t="s">
        <v>220</v>
      </c>
      <c r="C54" s="9">
        <v>5.2000000000000005E-2</v>
      </c>
      <c r="D54" s="382">
        <v>6.8</v>
      </c>
      <c r="E54" s="161">
        <v>3.9E-2</v>
      </c>
      <c r="F54" s="308"/>
      <c r="G54" s="301"/>
      <c r="H54" s="301"/>
      <c r="I54" s="301"/>
      <c r="J54" s="308"/>
      <c r="K54" s="18"/>
      <c r="L54" s="308"/>
      <c r="M54" s="308"/>
      <c r="N54" s="308"/>
      <c r="O54" s="308"/>
      <c r="P54" s="308"/>
    </row>
    <row r="55" spans="1:16">
      <c r="A55" s="301"/>
      <c r="B55" s="382" t="s">
        <v>252</v>
      </c>
      <c r="C55" s="9">
        <v>0.04</v>
      </c>
      <c r="D55" s="382">
        <v>2.1</v>
      </c>
      <c r="E55" s="161">
        <v>3.9E-2</v>
      </c>
      <c r="F55" s="308"/>
      <c r="G55" s="301"/>
      <c r="H55" s="301"/>
      <c r="I55" s="301"/>
      <c r="J55" s="308"/>
      <c r="K55" s="18"/>
      <c r="L55" s="308"/>
      <c r="M55" s="308"/>
      <c r="N55" s="308"/>
      <c r="O55" s="308"/>
      <c r="P55" s="308"/>
    </row>
    <row r="56" spans="1:16">
      <c r="A56" s="308"/>
      <c r="B56" s="382" t="s">
        <v>207</v>
      </c>
      <c r="C56" s="9">
        <v>3.9E-2</v>
      </c>
      <c r="D56" s="382">
        <v>6.6</v>
      </c>
      <c r="E56" s="161">
        <v>3.9E-2</v>
      </c>
      <c r="F56" s="308"/>
      <c r="G56" s="308"/>
      <c r="H56" s="308"/>
      <c r="I56" s="308"/>
      <c r="J56" s="308"/>
      <c r="K56" s="18"/>
      <c r="L56" s="308"/>
      <c r="M56" s="308"/>
      <c r="N56" s="308"/>
      <c r="O56" s="308"/>
      <c r="P56" s="308"/>
    </row>
    <row r="57" spans="1:16">
      <c r="A57" s="308"/>
      <c r="B57" s="382" t="s">
        <v>199</v>
      </c>
      <c r="C57" s="9">
        <v>3.7999999999999999E-2</v>
      </c>
      <c r="D57" s="382">
        <v>4.5</v>
      </c>
      <c r="E57" s="161">
        <v>3.9E-2</v>
      </c>
      <c r="F57" s="308"/>
      <c r="G57" s="308"/>
      <c r="H57" s="308"/>
      <c r="I57" s="308"/>
      <c r="J57" s="308"/>
      <c r="K57" s="18"/>
      <c r="L57" s="308"/>
      <c r="M57" s="308"/>
      <c r="N57" s="308"/>
      <c r="O57" s="308"/>
      <c r="P57" s="308"/>
    </row>
    <row r="58" spans="1:16">
      <c r="A58" s="308"/>
      <c r="B58" s="382" t="s">
        <v>210</v>
      </c>
      <c r="C58" s="9">
        <v>3.6000000000000004E-2</v>
      </c>
      <c r="D58" s="382">
        <v>2.2000000000000002</v>
      </c>
      <c r="E58" s="161">
        <v>3.9E-2</v>
      </c>
      <c r="F58" s="308"/>
      <c r="G58" s="308"/>
      <c r="H58" s="308"/>
      <c r="I58" s="308"/>
      <c r="J58" s="308"/>
      <c r="K58" s="18"/>
      <c r="L58" s="308"/>
      <c r="M58" s="308"/>
      <c r="N58" s="308"/>
      <c r="O58" s="308"/>
      <c r="P58" s="308"/>
    </row>
    <row r="59" spans="1:16">
      <c r="A59" s="308"/>
      <c r="B59" s="382" t="s">
        <v>219</v>
      </c>
      <c r="C59" s="9">
        <v>3.6000000000000004E-2</v>
      </c>
      <c r="D59" s="382">
        <v>3.9</v>
      </c>
      <c r="E59" s="161">
        <v>3.9E-2</v>
      </c>
      <c r="F59" s="308"/>
      <c r="G59" s="308"/>
      <c r="H59" s="308"/>
      <c r="I59" s="308"/>
      <c r="J59" s="308"/>
      <c r="K59" s="18"/>
      <c r="L59" s="308"/>
      <c r="M59" s="308"/>
      <c r="N59" s="308"/>
      <c r="O59" s="308"/>
      <c r="P59" s="308"/>
    </row>
    <row r="60" spans="1:16">
      <c r="A60" s="308"/>
      <c r="B60" s="382" t="s">
        <v>222</v>
      </c>
      <c r="C60" s="9">
        <v>3.1E-2</v>
      </c>
      <c r="D60" s="382">
        <v>3.5</v>
      </c>
      <c r="E60" s="161">
        <v>3.9E-2</v>
      </c>
      <c r="F60" s="308"/>
      <c r="G60" s="308"/>
      <c r="H60" s="308"/>
      <c r="I60" s="308"/>
      <c r="J60" s="308"/>
      <c r="K60" s="18"/>
      <c r="L60" s="308"/>
      <c r="M60" s="308"/>
      <c r="N60" s="308"/>
      <c r="O60" s="308"/>
      <c r="P60" s="308"/>
    </row>
    <row r="61" spans="1:16">
      <c r="A61" s="308"/>
      <c r="B61" s="382" t="s">
        <v>213</v>
      </c>
      <c r="C61" s="9">
        <v>2.7999999999999997E-2</v>
      </c>
      <c r="D61" s="382">
        <v>2</v>
      </c>
      <c r="E61" s="161">
        <v>3.9E-2</v>
      </c>
      <c r="F61" s="308"/>
      <c r="G61" s="308"/>
      <c r="H61" s="308"/>
      <c r="I61" s="308"/>
      <c r="J61" s="308"/>
      <c r="K61" s="18"/>
      <c r="L61" s="308"/>
      <c r="M61" s="308"/>
      <c r="N61" s="308"/>
      <c r="O61" s="308"/>
      <c r="P61" s="308"/>
    </row>
    <row r="62" spans="1:16">
      <c r="A62" s="308"/>
      <c r="B62" s="382" t="s">
        <v>216</v>
      </c>
      <c r="C62" s="9">
        <v>2.7000000000000003E-2</v>
      </c>
      <c r="D62" s="382">
        <v>2.6</v>
      </c>
      <c r="E62" s="161">
        <v>3.9E-2</v>
      </c>
      <c r="F62" s="308"/>
      <c r="G62" s="308"/>
      <c r="H62" s="308"/>
      <c r="I62" s="308"/>
      <c r="J62" s="308"/>
      <c r="K62" s="18"/>
      <c r="L62" s="308"/>
      <c r="M62" s="308"/>
      <c r="N62" s="308"/>
      <c r="O62" s="308"/>
      <c r="P62" s="308"/>
    </row>
    <row r="63" spans="1:16">
      <c r="A63" s="308"/>
      <c r="B63" s="382" t="s">
        <v>196</v>
      </c>
      <c r="C63" s="9">
        <v>2.3E-2</v>
      </c>
      <c r="D63" s="382">
        <v>2.9</v>
      </c>
      <c r="E63" s="161">
        <v>3.9E-2</v>
      </c>
      <c r="F63" s="308"/>
      <c r="G63" s="308"/>
      <c r="H63" s="308"/>
      <c r="I63" s="308"/>
      <c r="J63" s="308"/>
      <c r="K63" s="18"/>
      <c r="L63" s="308"/>
      <c r="M63" s="308"/>
      <c r="N63" s="308"/>
      <c r="O63" s="308"/>
      <c r="P63" s="308"/>
    </row>
    <row r="64" spans="1:16">
      <c r="A64" s="308"/>
      <c r="B64" s="382" t="s">
        <v>217</v>
      </c>
      <c r="C64" s="9">
        <v>2.3E-2</v>
      </c>
      <c r="D64" s="382">
        <v>2.8</v>
      </c>
      <c r="E64" s="161">
        <v>3.9E-2</v>
      </c>
      <c r="F64" s="308"/>
      <c r="G64" s="308"/>
      <c r="H64" s="308"/>
      <c r="I64" s="308"/>
      <c r="J64" s="308"/>
      <c r="K64" s="18"/>
      <c r="L64" s="308"/>
      <c r="M64" s="308"/>
      <c r="N64" s="308"/>
      <c r="O64" s="308"/>
      <c r="P64" s="308"/>
    </row>
    <row r="65" spans="1:26">
      <c r="A65" s="308"/>
      <c r="B65" s="382" t="s">
        <v>215</v>
      </c>
      <c r="C65" s="9">
        <v>2.2000000000000002E-2</v>
      </c>
      <c r="D65" s="382">
        <v>1.6</v>
      </c>
      <c r="E65" s="161">
        <v>3.9E-2</v>
      </c>
      <c r="F65" s="301"/>
      <c r="G65" s="308"/>
      <c r="H65" s="308"/>
      <c r="I65" s="308"/>
      <c r="J65" s="308"/>
      <c r="K65" s="18"/>
      <c r="L65" s="308"/>
      <c r="M65" s="308"/>
      <c r="N65" s="308"/>
      <c r="O65" s="308"/>
      <c r="P65" s="308"/>
      <c r="Q65" s="308"/>
      <c r="R65" s="308"/>
      <c r="S65" s="308"/>
      <c r="T65" s="308"/>
      <c r="U65" s="308"/>
      <c r="V65" s="308"/>
      <c r="W65" s="308"/>
      <c r="X65" s="308"/>
      <c r="Y65" s="308"/>
      <c r="Z65" s="308"/>
    </row>
    <row r="66" spans="1:26" s="232" customFormat="1">
      <c r="A66" s="308"/>
      <c r="B66" s="382" t="s">
        <v>211</v>
      </c>
      <c r="C66" s="9">
        <v>2.2000000000000002E-2</v>
      </c>
      <c r="D66" s="382">
        <v>2.1</v>
      </c>
      <c r="E66" s="161">
        <v>3.9E-2</v>
      </c>
      <c r="F66" s="301"/>
      <c r="G66" s="308"/>
      <c r="H66" s="308"/>
      <c r="I66" s="308"/>
      <c r="J66" s="308"/>
      <c r="K66" s="18"/>
      <c r="L66" s="308"/>
      <c r="M66" s="308"/>
      <c r="N66" s="308"/>
      <c r="O66" s="308"/>
      <c r="P66" s="308"/>
      <c r="Q66" s="308"/>
      <c r="R66" s="308"/>
      <c r="S66" s="308"/>
      <c r="T66" s="308"/>
      <c r="U66" s="308"/>
      <c r="V66" s="308"/>
      <c r="W66" s="308"/>
      <c r="X66" s="308"/>
      <c r="Y66" s="308"/>
      <c r="Z66" s="308"/>
    </row>
    <row r="67" spans="1:26" s="232" customFormat="1">
      <c r="A67" s="308"/>
      <c r="B67" s="382" t="s">
        <v>198</v>
      </c>
      <c r="C67" s="9">
        <v>0.02</v>
      </c>
      <c r="D67" s="382">
        <v>1.6</v>
      </c>
      <c r="E67" s="161">
        <v>3.9E-2</v>
      </c>
      <c r="F67" s="308"/>
      <c r="G67" s="308"/>
      <c r="H67" s="308"/>
      <c r="I67" s="308"/>
      <c r="J67" s="308"/>
      <c r="K67" s="18"/>
      <c r="L67" s="308"/>
      <c r="M67" s="308"/>
      <c r="N67" s="308"/>
      <c r="O67" s="308"/>
      <c r="P67" s="308"/>
      <c r="Q67" s="308"/>
      <c r="R67" s="308"/>
      <c r="S67" s="308"/>
      <c r="T67" s="308"/>
      <c r="U67" s="308"/>
      <c r="V67" s="308"/>
      <c r="W67" s="308"/>
      <c r="X67" s="308"/>
      <c r="Y67" s="308"/>
      <c r="Z67" s="308"/>
    </row>
    <row r="68" spans="1:26" s="232" customFormat="1">
      <c r="A68" s="308"/>
      <c r="B68" s="382" t="s">
        <v>226</v>
      </c>
      <c r="C68" s="9">
        <v>1.9E-2</v>
      </c>
      <c r="D68" s="382">
        <v>2.9</v>
      </c>
      <c r="E68" s="161">
        <v>3.9E-2</v>
      </c>
      <c r="F68" s="308"/>
      <c r="G68" s="308"/>
      <c r="H68" s="308"/>
      <c r="I68" s="308"/>
      <c r="J68" s="308"/>
      <c r="K68" s="18"/>
      <c r="L68" s="308"/>
      <c r="M68" s="308"/>
      <c r="N68" s="308"/>
      <c r="O68" s="308"/>
      <c r="P68" s="308"/>
      <c r="Q68" s="308"/>
      <c r="R68" s="308"/>
      <c r="S68" s="308"/>
      <c r="T68" s="308"/>
      <c r="U68" s="308"/>
      <c r="V68" s="308"/>
      <c r="W68" s="308"/>
      <c r="X68" s="308"/>
      <c r="Y68" s="308"/>
      <c r="Z68" s="308"/>
    </row>
    <row r="69" spans="1:26" s="232" customFormat="1">
      <c r="A69" s="308"/>
      <c r="B69" s="382" t="s">
        <v>224</v>
      </c>
      <c r="C69" s="9">
        <v>1.1000000000000001E-2</v>
      </c>
      <c r="D69" s="382">
        <v>1.4</v>
      </c>
      <c r="E69" s="161">
        <v>3.9E-2</v>
      </c>
      <c r="F69" s="308"/>
      <c r="G69" s="308"/>
      <c r="H69" s="308"/>
      <c r="I69" s="308"/>
      <c r="J69" s="308"/>
      <c r="K69" s="18"/>
      <c r="L69" s="308"/>
      <c r="M69" s="308"/>
      <c r="N69" s="308"/>
      <c r="O69" s="308"/>
      <c r="P69" s="308"/>
      <c r="Q69" s="308"/>
      <c r="R69" s="308"/>
      <c r="S69" s="308"/>
      <c r="T69" s="308"/>
      <c r="U69" s="308"/>
      <c r="V69" s="308"/>
      <c r="W69" s="308"/>
      <c r="X69" s="308"/>
      <c r="Y69" s="308"/>
      <c r="Z69" s="308"/>
    </row>
    <row r="70" spans="1:26" s="232" customFormat="1">
      <c r="A70" s="308"/>
      <c r="B70" s="382" t="s">
        <v>229</v>
      </c>
      <c r="C70" s="9">
        <v>0</v>
      </c>
      <c r="D70" s="382">
        <v>9.9</v>
      </c>
      <c r="E70" s="161">
        <v>3.9E-2</v>
      </c>
      <c r="F70" s="308"/>
      <c r="G70" s="308"/>
      <c r="H70" s="308"/>
      <c r="I70" s="308"/>
      <c r="J70" s="308"/>
      <c r="K70" s="18"/>
      <c r="L70" s="308"/>
      <c r="M70" s="308"/>
      <c r="N70" s="308"/>
      <c r="O70" s="308"/>
      <c r="P70" s="308"/>
      <c r="Q70" s="308"/>
      <c r="R70" s="308"/>
      <c r="S70" s="308"/>
      <c r="T70" s="308"/>
      <c r="U70" s="308"/>
      <c r="V70" s="308"/>
      <c r="W70" s="308"/>
      <c r="X70" s="308"/>
      <c r="Y70" s="308"/>
      <c r="Z70" s="308"/>
    </row>
    <row r="71" spans="1:26" s="232" customFormat="1">
      <c r="A71" s="308"/>
      <c r="B71" s="382" t="s">
        <v>227</v>
      </c>
      <c r="C71" s="9">
        <v>0</v>
      </c>
      <c r="D71" s="382">
        <v>6.8</v>
      </c>
      <c r="E71" s="161">
        <v>3.9E-2</v>
      </c>
      <c r="F71" s="308"/>
      <c r="G71" s="308"/>
      <c r="H71" s="308"/>
      <c r="I71" s="308"/>
      <c r="J71" s="308"/>
      <c r="K71" s="18"/>
      <c r="L71" s="308"/>
      <c r="M71" s="308"/>
      <c r="N71" s="308"/>
      <c r="O71" s="308"/>
      <c r="P71" s="308"/>
      <c r="Q71" s="308"/>
      <c r="R71" s="308"/>
      <c r="S71" s="308"/>
      <c r="T71" s="308"/>
      <c r="U71" s="308"/>
      <c r="V71" s="308"/>
      <c r="W71" s="308"/>
      <c r="X71" s="308"/>
      <c r="Y71" s="308"/>
      <c r="Z71" s="308"/>
    </row>
    <row r="72" spans="1:26" s="308" customFormat="1">
      <c r="B72" s="233"/>
      <c r="C72" s="161"/>
      <c r="E72" s="161"/>
    </row>
    <row r="73" spans="1:26" s="308" customFormat="1">
      <c r="B73" s="233"/>
      <c r="C73" s="161"/>
      <c r="E73" s="161"/>
    </row>
    <row r="74" spans="1:26" s="308" customFormat="1">
      <c r="B74" s="233"/>
      <c r="C74" s="161"/>
      <c r="E74" s="161"/>
    </row>
    <row r="75" spans="1:26" s="308" customFormat="1">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row>
    <row r="76" spans="1:26" s="308" customForma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row>
    <row r="77" spans="1:26" s="308" customFormat="1">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row>
    <row r="79" spans="1:26" s="308" customFormat="1">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row>
    <row r="80" spans="1:26" s="308" customForma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row>
    <row r="81" spans="1:26" s="308" customFormat="1">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row>
    <row r="82" spans="1:26" s="308" customForma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row>
    <row r="83" spans="1:26" s="308" customForma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row>
    <row r="84" spans="1:26" s="308" customForma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row>
    <row r="85" spans="1:26" s="308" customFormat="1">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row>
    <row r="86" spans="1:26" s="308" customForma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row>
    <row r="87" spans="1:26" s="308" customFormat="1">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row>
    <row r="88" spans="1:26" s="308" customForma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row>
    <row r="89" spans="1:26" s="308" customFormat="1"/>
    <row r="90" spans="1:26" s="308" customForma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row>
    <row r="91" spans="1:26" s="308" customFormat="1">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row>
    <row r="92" spans="1:26" s="308" customForma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row>
    <row r="93" spans="1:26" s="308" customFormat="1">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row>
    <row r="94" spans="1:26" s="308" customForma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row>
    <row r="95" spans="1:26" s="308" customFormat="1">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row>
    <row r="96" spans="1:26" s="308" customForma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row>
    <row r="97" spans="1:26" s="308" customFormat="1">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row>
    <row r="98" spans="1:26" s="308" customForma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row>
    <row r="99" spans="1:26" s="308" customFormat="1"/>
    <row r="100" spans="1:26" s="308" customForma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row>
    <row r="101" spans="1:26" s="308" customFormat="1">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row>
    <row r="102" spans="1:26" s="308" customForma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row>
    <row r="103" spans="1:26" s="308" customFormat="1">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row>
    <row r="104" spans="1:26" s="308" customForma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row>
    <row r="105" spans="1:26" s="308" customForma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row>
    <row r="106" spans="1:26" s="308" customForma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row>
    <row r="107" spans="1:26" s="308" customForma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row>
    <row r="108" spans="1:26" s="308" customForma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row>
    <row r="109" spans="1:26" s="308" customForma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row>
    <row r="110" spans="1:26" s="308" customFormat="1"/>
    <row r="111" spans="1:26" s="308" customFormat="1">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row>
    <row r="112" spans="1:26" s="308" customForma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row>
    <row r="113" spans="1:26" s="308" customFormat="1">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row>
    <row r="114" spans="1:26" s="308" customForma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row>
    <row r="115" spans="1:26" s="308" customFormat="1">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row>
    <row r="116" spans="1:26" s="308" customForma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row>
    <row r="117" spans="1:26" s="308" customFormat="1">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row>
    <row r="118" spans="1:26" s="308" customForma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row>
    <row r="119" spans="1:26" s="308" customFormat="1">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row>
    <row r="120" spans="1:26" ht="14.25" customHeight="1">
      <c r="A120" s="470" t="s">
        <v>523</v>
      </c>
      <c r="B120" s="470"/>
      <c r="C120" s="470"/>
      <c r="D120" s="470"/>
      <c r="E120" s="470"/>
      <c r="F120" s="470"/>
      <c r="G120" s="470"/>
      <c r="H120" s="470"/>
      <c r="I120" s="470"/>
      <c r="J120" s="308"/>
      <c r="K120" s="308"/>
      <c r="L120" s="308"/>
      <c r="M120" s="308"/>
      <c r="N120" s="308"/>
      <c r="O120" s="308"/>
      <c r="P120" s="308"/>
      <c r="Q120" s="308"/>
      <c r="R120" s="308"/>
      <c r="S120" s="308"/>
      <c r="T120" s="308"/>
      <c r="U120" s="308"/>
      <c r="V120" s="308"/>
      <c r="W120" s="308"/>
      <c r="X120" s="308"/>
      <c r="Y120" s="308"/>
      <c r="Z120" s="308"/>
    </row>
    <row r="121" spans="1:26">
      <c r="A121" s="470" t="s">
        <v>314</v>
      </c>
      <c r="B121" s="470"/>
      <c r="C121" s="470"/>
      <c r="D121" s="470"/>
      <c r="E121" s="470"/>
      <c r="F121" s="470"/>
      <c r="G121" s="470"/>
      <c r="H121" s="470"/>
      <c r="I121" s="470"/>
      <c r="J121" s="308"/>
      <c r="K121" s="308"/>
      <c r="L121" s="308"/>
      <c r="M121" s="308"/>
      <c r="N121" s="308"/>
      <c r="O121" s="308"/>
      <c r="P121" s="308"/>
      <c r="Q121" s="308"/>
      <c r="R121" s="308"/>
      <c r="S121" s="308"/>
      <c r="T121" s="308"/>
      <c r="U121" s="308"/>
      <c r="V121" s="308"/>
      <c r="W121" s="308"/>
      <c r="X121" s="308"/>
      <c r="Y121" s="308"/>
      <c r="Z121" s="308"/>
    </row>
    <row r="122" spans="1:26">
      <c r="A122" s="315"/>
      <c r="B122" s="315"/>
      <c r="C122" s="315"/>
      <c r="D122" s="315"/>
      <c r="E122" s="315"/>
      <c r="F122" s="315"/>
      <c r="G122" s="315"/>
      <c r="H122" s="315"/>
      <c r="I122" s="315"/>
      <c r="J122" s="308"/>
      <c r="K122" s="308"/>
      <c r="L122" s="308"/>
      <c r="M122" s="308"/>
      <c r="N122" s="308"/>
      <c r="O122" s="308"/>
      <c r="P122" s="308"/>
      <c r="Q122" s="308"/>
      <c r="R122" s="308"/>
      <c r="S122" s="308"/>
      <c r="T122" s="308"/>
      <c r="U122" s="308"/>
      <c r="V122" s="308"/>
      <c r="W122" s="308"/>
      <c r="X122" s="308"/>
      <c r="Y122" s="308"/>
      <c r="Z122" s="308"/>
    </row>
    <row r="124" spans="1:26" s="73" customFormat="1">
      <c r="A124" s="156" t="s">
        <v>484</v>
      </c>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spans="1:26" ht="130.5">
      <c r="A125" s="337"/>
      <c r="B125" s="233" t="s">
        <v>73</v>
      </c>
      <c r="C125" s="337" t="s">
        <v>485</v>
      </c>
      <c r="D125" s="337" t="s">
        <v>486</v>
      </c>
      <c r="E125" s="337" t="s">
        <v>74</v>
      </c>
      <c r="F125" s="319"/>
      <c r="G125" s="319"/>
      <c r="H125" s="319"/>
      <c r="I125" s="308"/>
      <c r="J125" s="308"/>
      <c r="K125" s="308"/>
      <c r="L125" s="308"/>
      <c r="M125" s="308"/>
      <c r="N125" s="308"/>
      <c r="O125" s="308"/>
      <c r="P125" s="308"/>
      <c r="Q125" s="308"/>
      <c r="R125" s="308"/>
      <c r="S125" s="308"/>
      <c r="T125" s="308"/>
      <c r="U125" s="308"/>
      <c r="V125" s="308"/>
      <c r="W125" s="308"/>
      <c r="X125" s="308"/>
      <c r="Y125" s="308"/>
      <c r="Z125" s="308"/>
    </row>
    <row r="126" spans="1:26">
      <c r="A126" s="386" t="s">
        <v>591</v>
      </c>
      <c r="B126" s="168"/>
      <c r="C126" s="387">
        <v>79677</v>
      </c>
      <c r="D126" s="387">
        <v>18896</v>
      </c>
      <c r="E126" s="233"/>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spans="1:26">
      <c r="A127" s="386" t="s">
        <v>592</v>
      </c>
      <c r="B127" s="168"/>
      <c r="C127" s="387">
        <v>57900</v>
      </c>
      <c r="D127" s="387">
        <v>11473</v>
      </c>
      <c r="E127" s="233"/>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spans="1:26">
      <c r="A128" s="386" t="s">
        <v>593</v>
      </c>
      <c r="B128" s="168"/>
      <c r="C128" s="387">
        <v>57416</v>
      </c>
      <c r="D128" s="387">
        <v>9371</v>
      </c>
      <c r="E128" s="233"/>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spans="1:9">
      <c r="A129" s="386" t="s">
        <v>594</v>
      </c>
      <c r="B129" s="168"/>
      <c r="C129" s="387">
        <v>55927</v>
      </c>
      <c r="D129" s="387">
        <v>10716</v>
      </c>
      <c r="E129" s="233"/>
      <c r="F129" s="308"/>
      <c r="G129" s="308"/>
      <c r="H129" s="308"/>
      <c r="I129" s="308"/>
    </row>
    <row r="130" spans="1:9">
      <c r="A130" s="386" t="s">
        <v>595</v>
      </c>
      <c r="B130" s="168"/>
      <c r="C130" s="387">
        <v>45352</v>
      </c>
      <c r="D130" s="387">
        <v>12082</v>
      </c>
      <c r="E130" s="233"/>
      <c r="F130" s="308"/>
      <c r="G130" s="308"/>
      <c r="H130" s="308"/>
      <c r="I130" s="308"/>
    </row>
    <row r="131" spans="1:9">
      <c r="A131" s="386" t="s">
        <v>596</v>
      </c>
      <c r="B131" s="168"/>
      <c r="C131" s="387">
        <v>43298</v>
      </c>
      <c r="D131" s="387">
        <v>10148</v>
      </c>
      <c r="E131" s="233"/>
      <c r="F131" s="308"/>
      <c r="G131" s="308"/>
      <c r="H131" s="308"/>
      <c r="I131" s="308"/>
    </row>
    <row r="132" spans="1:9">
      <c r="A132" s="386" t="s">
        <v>597</v>
      </c>
      <c r="B132" s="168"/>
      <c r="C132" s="387">
        <v>38895</v>
      </c>
      <c r="D132" s="387">
        <v>7790</v>
      </c>
      <c r="E132" s="233"/>
      <c r="F132" s="308"/>
      <c r="G132" s="308"/>
      <c r="H132" s="308"/>
      <c r="I132" s="308"/>
    </row>
    <row r="133" spans="1:9">
      <c r="A133" s="386" t="s">
        <v>598</v>
      </c>
      <c r="B133" s="168"/>
      <c r="C133" s="387">
        <v>31083</v>
      </c>
      <c r="D133" s="387">
        <v>7524</v>
      </c>
      <c r="E133" s="233"/>
      <c r="F133" s="308"/>
      <c r="G133" s="308"/>
      <c r="H133" s="308"/>
      <c r="I133" s="308"/>
    </row>
    <row r="134" spans="1:9">
      <c r="A134" s="386" t="s">
        <v>599</v>
      </c>
      <c r="B134" s="168"/>
      <c r="C134" s="387">
        <v>24661</v>
      </c>
      <c r="D134" s="387">
        <v>5133</v>
      </c>
      <c r="E134" s="233"/>
      <c r="F134" s="308"/>
      <c r="G134" s="308"/>
      <c r="H134" s="308"/>
      <c r="I134" s="308"/>
    </row>
    <row r="135" spans="1:9" ht="26">
      <c r="A135" s="386" t="s">
        <v>600</v>
      </c>
      <c r="B135" s="168"/>
      <c r="C135" s="387">
        <v>24631</v>
      </c>
      <c r="D135" s="387">
        <v>4906</v>
      </c>
      <c r="E135" s="233"/>
      <c r="F135" s="308"/>
      <c r="G135" s="308"/>
      <c r="H135" s="308"/>
      <c r="I135" s="308"/>
    </row>
    <row r="136" spans="1:9">
      <c r="A136" s="389" t="s">
        <v>612</v>
      </c>
      <c r="B136" s="390">
        <v>24093</v>
      </c>
      <c r="C136" s="390">
        <v>24093</v>
      </c>
      <c r="D136" s="390">
        <v>5362</v>
      </c>
      <c r="E136" s="390">
        <v>5362</v>
      </c>
      <c r="F136" s="308"/>
      <c r="G136" s="308"/>
      <c r="H136" s="308"/>
      <c r="I136" s="308"/>
    </row>
    <row r="137" spans="1:9" ht="26">
      <c r="A137" s="386" t="s">
        <v>601</v>
      </c>
      <c r="B137" s="168"/>
      <c r="C137" s="387">
        <v>18966</v>
      </c>
      <c r="D137" s="387">
        <v>5533</v>
      </c>
      <c r="E137" s="233"/>
      <c r="F137" s="308"/>
      <c r="G137" s="308"/>
      <c r="H137" s="308"/>
      <c r="I137" s="308"/>
    </row>
    <row r="138" spans="1:9" ht="26">
      <c r="A138" s="386" t="s">
        <v>602</v>
      </c>
      <c r="B138" s="168"/>
      <c r="C138" s="387">
        <v>17950</v>
      </c>
      <c r="D138" s="387">
        <v>3768</v>
      </c>
      <c r="E138" s="233"/>
      <c r="F138" s="308"/>
      <c r="G138" s="308"/>
      <c r="H138" s="308"/>
      <c r="I138" s="308"/>
    </row>
    <row r="139" spans="1:9" ht="26">
      <c r="A139" s="386" t="s">
        <v>603</v>
      </c>
      <c r="B139" s="168"/>
      <c r="C139" s="387">
        <v>14552</v>
      </c>
      <c r="D139" s="387">
        <v>3968</v>
      </c>
      <c r="E139" s="233"/>
      <c r="F139" s="308"/>
      <c r="G139" s="308"/>
      <c r="H139" s="308"/>
      <c r="I139" s="308"/>
    </row>
    <row r="140" spans="1:9">
      <c r="A140" s="386" t="s">
        <v>604</v>
      </c>
      <c r="B140" s="168"/>
      <c r="C140" s="387">
        <v>11320</v>
      </c>
      <c r="D140" s="387">
        <v>2665</v>
      </c>
      <c r="E140" s="233"/>
      <c r="F140" s="308"/>
      <c r="G140" s="308"/>
      <c r="H140" s="308"/>
      <c r="I140" s="308"/>
    </row>
    <row r="141" spans="1:9">
      <c r="A141" s="386" t="s">
        <v>605</v>
      </c>
      <c r="B141" s="168"/>
      <c r="C141" s="387">
        <v>9956</v>
      </c>
      <c r="D141" s="387">
        <v>2035</v>
      </c>
      <c r="E141" s="233"/>
      <c r="F141" s="308"/>
      <c r="G141" s="308"/>
      <c r="H141" s="308"/>
      <c r="I141" s="308"/>
    </row>
    <row r="142" spans="1:9">
      <c r="A142" s="386" t="s">
        <v>606</v>
      </c>
      <c r="B142" s="168"/>
      <c r="C142" s="387">
        <v>5462</v>
      </c>
      <c r="D142" s="387">
        <v>1317</v>
      </c>
      <c r="E142" s="233"/>
      <c r="F142" s="308"/>
      <c r="G142" s="308"/>
      <c r="H142" s="308"/>
      <c r="I142" s="308"/>
    </row>
    <row r="143" spans="1:9">
      <c r="A143" s="386" t="s">
        <v>607</v>
      </c>
      <c r="B143" s="168"/>
      <c r="C143" s="387">
        <v>5224</v>
      </c>
      <c r="D143" s="387">
        <v>1365</v>
      </c>
      <c r="E143" s="233"/>
      <c r="F143" s="308"/>
      <c r="G143" s="308"/>
      <c r="H143" s="308"/>
      <c r="I143" s="308"/>
    </row>
    <row r="144" spans="1:9">
      <c r="A144" s="386" t="s">
        <v>608</v>
      </c>
      <c r="B144" s="168"/>
      <c r="C144" s="387">
        <v>4893</v>
      </c>
      <c r="D144" s="387">
        <v>2837</v>
      </c>
      <c r="E144" s="233"/>
      <c r="F144" s="308"/>
      <c r="G144" s="308"/>
      <c r="H144" s="308"/>
      <c r="I144" s="308"/>
    </row>
    <row r="145" spans="1:12">
      <c r="A145" s="386" t="s">
        <v>609</v>
      </c>
      <c r="B145" s="168"/>
      <c r="C145" s="387">
        <v>3811</v>
      </c>
      <c r="D145" s="387">
        <v>1056</v>
      </c>
      <c r="E145" s="233"/>
      <c r="F145" s="308"/>
      <c r="G145" s="308"/>
      <c r="H145" s="308"/>
      <c r="I145" s="308"/>
      <c r="J145" s="308"/>
      <c r="K145" s="308"/>
      <c r="L145" s="308"/>
    </row>
    <row r="146" spans="1:12" ht="26">
      <c r="A146" s="386" t="s">
        <v>610</v>
      </c>
      <c r="B146" s="168"/>
      <c r="C146" s="387">
        <v>2443</v>
      </c>
      <c r="D146" s="388">
        <v>544</v>
      </c>
      <c r="E146" s="233"/>
      <c r="F146" s="308"/>
      <c r="G146" s="308"/>
      <c r="H146" s="308"/>
      <c r="I146" s="308"/>
      <c r="J146" s="308"/>
      <c r="K146" s="308"/>
      <c r="L146" s="308"/>
    </row>
    <row r="147" spans="1:12">
      <c r="A147" s="386" t="s">
        <v>611</v>
      </c>
      <c r="B147" s="168"/>
      <c r="C147" s="388">
        <v>5</v>
      </c>
      <c r="D147" s="388">
        <v>3</v>
      </c>
      <c r="E147" s="233"/>
      <c r="F147" s="308"/>
      <c r="G147" s="308"/>
      <c r="H147" s="308"/>
      <c r="I147" s="308"/>
      <c r="J147" s="308"/>
      <c r="K147" s="308"/>
      <c r="L147" s="308"/>
    </row>
    <row r="148" spans="1:12">
      <c r="A148" s="233" t="s">
        <v>231</v>
      </c>
      <c r="B148" s="233"/>
      <c r="C148" s="386">
        <v>577515</v>
      </c>
      <c r="D148" s="386">
        <v>128492</v>
      </c>
      <c r="E148" s="233"/>
      <c r="F148" s="308"/>
      <c r="G148" s="308"/>
      <c r="H148" s="308"/>
      <c r="I148" s="308"/>
      <c r="J148" s="308"/>
      <c r="K148" s="308"/>
      <c r="L148" s="308"/>
    </row>
    <row r="149" spans="1:12">
      <c r="A149" s="160" t="s">
        <v>315</v>
      </c>
      <c r="B149" s="308"/>
      <c r="C149" s="308"/>
      <c r="D149" s="308"/>
      <c r="E149" s="308"/>
      <c r="F149" s="308"/>
      <c r="G149" s="308"/>
      <c r="H149" s="308"/>
      <c r="I149" s="308"/>
      <c r="J149" s="308"/>
      <c r="K149" s="308"/>
      <c r="L149" s="308"/>
    </row>
    <row r="150" spans="1:12" ht="43.5" customHeight="1">
      <c r="A150" s="482" t="s">
        <v>316</v>
      </c>
      <c r="B150" s="482"/>
      <c r="C150" s="482"/>
      <c r="D150" s="482"/>
      <c r="E150" s="482"/>
      <c r="F150" s="482"/>
      <c r="G150" s="482"/>
      <c r="H150" s="482"/>
      <c r="I150" s="482"/>
      <c r="J150" s="482"/>
      <c r="K150" s="482"/>
      <c r="L150" s="482"/>
    </row>
    <row r="151" spans="1:12" ht="17.25" customHeight="1">
      <c r="A151" s="319"/>
      <c r="B151" s="319"/>
      <c r="C151" s="319"/>
      <c r="D151" s="319"/>
      <c r="E151" s="319"/>
      <c r="F151" s="319"/>
      <c r="G151" s="319"/>
      <c r="H151" s="319"/>
      <c r="I151" s="319"/>
      <c r="J151" s="319"/>
      <c r="K151" s="319"/>
      <c r="L151" s="319"/>
    </row>
    <row r="153" spans="1:12" s="73" customFormat="1">
      <c r="A153" s="156" t="s">
        <v>487</v>
      </c>
      <c r="B153" s="302"/>
      <c r="C153" s="302"/>
      <c r="D153" s="302"/>
      <c r="E153" s="302"/>
      <c r="F153" s="302"/>
      <c r="G153" s="302"/>
      <c r="H153" s="302"/>
      <c r="I153" s="302"/>
      <c r="J153" s="302"/>
      <c r="K153" s="302"/>
      <c r="L153" s="302"/>
    </row>
    <row r="155" spans="1:12" s="308" customFormat="1"/>
    <row r="156" spans="1:12">
      <c r="A156" s="382"/>
      <c r="B156" s="382" t="s">
        <v>13</v>
      </c>
      <c r="C156" s="382" t="s">
        <v>317</v>
      </c>
      <c r="D156" s="382" t="s">
        <v>613</v>
      </c>
      <c r="E156" s="308"/>
      <c r="F156" s="308"/>
      <c r="G156" s="308"/>
      <c r="H156" s="308"/>
      <c r="I156" s="308"/>
      <c r="J156" s="308"/>
      <c r="K156" s="308"/>
      <c r="L156" s="308"/>
    </row>
    <row r="157" spans="1:12">
      <c r="A157" s="54" t="s">
        <v>18</v>
      </c>
      <c r="B157" s="382"/>
      <c r="C157" s="161">
        <v>0.91400000000000003</v>
      </c>
      <c r="D157" s="204">
        <v>0.94399999999999995</v>
      </c>
      <c r="E157" s="308"/>
      <c r="F157" s="308"/>
      <c r="G157" s="308"/>
      <c r="H157" s="308"/>
      <c r="I157" s="308"/>
      <c r="J157" s="308"/>
      <c r="K157" s="308"/>
      <c r="L157" s="308"/>
    </row>
    <row r="158" spans="1:12">
      <c r="A158" s="54" t="s">
        <v>27</v>
      </c>
      <c r="B158" s="382"/>
      <c r="C158" s="161">
        <v>0.91900000000000004</v>
      </c>
      <c r="D158" s="204">
        <v>0.94399999999999995</v>
      </c>
      <c r="E158" s="308"/>
      <c r="F158" s="308"/>
      <c r="G158" s="308"/>
      <c r="H158" s="308"/>
      <c r="I158" s="308"/>
      <c r="J158" s="308"/>
      <c r="K158" s="308"/>
      <c r="L158" s="308"/>
    </row>
    <row r="159" spans="1:12" ht="26">
      <c r="A159" s="54" t="s">
        <v>24</v>
      </c>
      <c r="B159" s="382"/>
      <c r="C159" s="161">
        <v>0.93100000000000005</v>
      </c>
      <c r="D159" s="204">
        <v>0.94399999999999995</v>
      </c>
      <c r="E159" s="308"/>
      <c r="F159" s="308"/>
      <c r="G159" s="308"/>
      <c r="H159" s="308"/>
      <c r="I159" s="308"/>
      <c r="J159" s="308"/>
      <c r="K159" s="308"/>
      <c r="L159" s="308"/>
    </row>
    <row r="160" spans="1:12" ht="26">
      <c r="A160" s="54" t="s">
        <v>19</v>
      </c>
      <c r="B160" s="382"/>
      <c r="C160" s="161">
        <v>0.93400000000000005</v>
      </c>
      <c r="D160" s="204">
        <v>0.94399999999999995</v>
      </c>
      <c r="E160" s="308"/>
      <c r="F160" s="308"/>
      <c r="G160" s="308"/>
      <c r="H160" s="308"/>
      <c r="I160" s="308"/>
      <c r="J160" s="308"/>
      <c r="K160" s="308"/>
      <c r="L160" s="308"/>
    </row>
    <row r="161" spans="1:13">
      <c r="A161" s="54" t="s">
        <v>26</v>
      </c>
      <c r="B161" s="382"/>
      <c r="C161" s="161">
        <v>0.93600000000000005</v>
      </c>
      <c r="D161" s="204">
        <v>0.94399999999999995</v>
      </c>
      <c r="E161" s="308"/>
      <c r="F161" s="308"/>
      <c r="G161" s="308"/>
      <c r="H161" s="308"/>
      <c r="I161" s="308"/>
      <c r="J161" s="308"/>
      <c r="K161" s="308"/>
      <c r="L161" s="308"/>
      <c r="M161" s="308"/>
    </row>
    <row r="162" spans="1:13">
      <c r="A162" s="54" t="s">
        <v>30</v>
      </c>
      <c r="B162" s="382"/>
      <c r="C162" s="161">
        <v>0.93600000000000005</v>
      </c>
      <c r="D162" s="204">
        <v>0.94399999999999995</v>
      </c>
      <c r="E162" s="308"/>
      <c r="F162" s="308"/>
      <c r="G162" s="308"/>
      <c r="H162" s="308"/>
      <c r="I162" s="308"/>
      <c r="J162" s="308"/>
      <c r="K162" s="308"/>
      <c r="L162" s="308"/>
      <c r="M162" s="308"/>
    </row>
    <row r="163" spans="1:13">
      <c r="A163" s="54" t="s">
        <v>33</v>
      </c>
      <c r="B163" s="382"/>
      <c r="C163" s="161">
        <v>0.93899999999999995</v>
      </c>
      <c r="D163" s="204">
        <v>0.94399999999999995</v>
      </c>
      <c r="E163" s="308"/>
      <c r="F163" s="308"/>
      <c r="G163" s="308"/>
      <c r="H163" s="308"/>
      <c r="I163" s="308"/>
      <c r="J163" s="308"/>
      <c r="K163" s="308"/>
      <c r="L163" s="308"/>
      <c r="M163" s="308"/>
    </row>
    <row r="164" spans="1:13">
      <c r="A164" s="55" t="s">
        <v>25</v>
      </c>
      <c r="B164" s="170">
        <v>0.94099999999999995</v>
      </c>
      <c r="D164" s="204">
        <v>0.94399999999999995</v>
      </c>
      <c r="E164" s="308"/>
      <c r="F164" s="308"/>
      <c r="G164" s="308"/>
      <c r="H164" s="308"/>
      <c r="I164" s="308"/>
      <c r="J164" s="308"/>
      <c r="K164" s="308"/>
      <c r="L164" s="308"/>
      <c r="M164" s="308"/>
    </row>
    <row r="165" spans="1:13">
      <c r="A165" s="54" t="s">
        <v>17</v>
      </c>
      <c r="B165" s="382"/>
      <c r="C165" s="161">
        <v>0.94399999999999995</v>
      </c>
      <c r="D165" s="204">
        <v>0.94399999999999995</v>
      </c>
      <c r="E165" s="308"/>
      <c r="F165" s="308"/>
      <c r="G165" s="308"/>
      <c r="H165" s="308"/>
      <c r="I165" s="308"/>
      <c r="J165" s="308"/>
      <c r="K165" s="308"/>
      <c r="L165" s="308"/>
      <c r="M165" s="308"/>
    </row>
    <row r="166" spans="1:13">
      <c r="A166" s="54" t="s">
        <v>20</v>
      </c>
      <c r="B166" s="382"/>
      <c r="C166" s="161">
        <v>0.94499999999999995</v>
      </c>
      <c r="D166" s="204">
        <v>0.94399999999999995</v>
      </c>
      <c r="E166" s="308"/>
      <c r="F166" s="308"/>
      <c r="G166" s="308"/>
      <c r="H166" s="308"/>
      <c r="I166" s="308"/>
      <c r="J166" s="308"/>
      <c r="K166" s="308"/>
      <c r="L166" s="308"/>
      <c r="M166" s="308"/>
    </row>
    <row r="167" spans="1:13">
      <c r="A167" s="54" t="s">
        <v>29</v>
      </c>
      <c r="B167" s="382"/>
      <c r="C167" s="161">
        <v>0.94599999999999995</v>
      </c>
      <c r="D167" s="204">
        <v>0.94399999999999995</v>
      </c>
      <c r="E167" s="308"/>
      <c r="F167" s="308"/>
      <c r="G167" s="308"/>
      <c r="H167" s="308"/>
      <c r="I167" s="308"/>
      <c r="J167" s="308"/>
      <c r="K167" s="308"/>
      <c r="L167" s="308"/>
      <c r="M167" s="308"/>
    </row>
    <row r="168" spans="1:13">
      <c r="A168" s="305" t="s">
        <v>8</v>
      </c>
      <c r="B168" s="382"/>
      <c r="C168" s="161">
        <v>0.94799999999999995</v>
      </c>
      <c r="D168" s="204">
        <v>0.94399999999999995</v>
      </c>
      <c r="E168" s="308"/>
      <c r="F168" s="308"/>
      <c r="G168" s="308"/>
      <c r="H168" s="308"/>
      <c r="I168" s="308"/>
      <c r="J168" s="308"/>
      <c r="K168" s="308"/>
      <c r="L168" s="308"/>
      <c r="M168" s="308"/>
    </row>
    <row r="169" spans="1:13">
      <c r="A169" s="54" t="s">
        <v>23</v>
      </c>
      <c r="B169" s="382"/>
      <c r="C169" s="161">
        <v>0.95099999999999996</v>
      </c>
      <c r="D169" s="204">
        <v>0.94399999999999995</v>
      </c>
      <c r="E169" s="308"/>
      <c r="F169" s="308"/>
      <c r="G169" s="308"/>
      <c r="H169" s="308"/>
      <c r="I169" s="308"/>
      <c r="J169" s="308"/>
      <c r="K169" s="308"/>
      <c r="L169" s="308"/>
      <c r="M169" s="308"/>
    </row>
    <row r="170" spans="1:13">
      <c r="A170" s="54" t="s">
        <v>31</v>
      </c>
      <c r="B170" s="172"/>
      <c r="C170" s="161">
        <v>0.95299999999999996</v>
      </c>
      <c r="D170" s="204">
        <v>0.94399999999999995</v>
      </c>
      <c r="E170" s="308"/>
      <c r="F170" s="308"/>
      <c r="G170" s="308"/>
      <c r="H170" s="308"/>
      <c r="I170" s="308"/>
      <c r="J170" s="308"/>
      <c r="K170" s="308"/>
      <c r="L170" s="308"/>
      <c r="M170" s="308"/>
    </row>
    <row r="171" spans="1:13" ht="26">
      <c r="A171" s="54" t="s">
        <v>21</v>
      </c>
      <c r="B171" s="382"/>
      <c r="C171" s="161">
        <v>0.95299999999999996</v>
      </c>
      <c r="D171" s="204">
        <v>0.94399999999999995</v>
      </c>
      <c r="E171" s="308"/>
      <c r="F171" s="308"/>
      <c r="G171" s="308"/>
      <c r="H171" s="308"/>
      <c r="I171" s="308"/>
      <c r="J171" s="308"/>
      <c r="K171" s="308"/>
      <c r="L171" s="308"/>
      <c r="M171" s="308"/>
    </row>
    <row r="172" spans="1:13">
      <c r="A172" s="54" t="s">
        <v>28</v>
      </c>
      <c r="B172" s="382"/>
      <c r="C172" s="161">
        <v>0.95399999999999996</v>
      </c>
      <c r="D172" s="204">
        <v>0.94399999999999995</v>
      </c>
      <c r="E172" s="308"/>
      <c r="F172" s="308"/>
      <c r="G172" s="308"/>
      <c r="H172" s="308"/>
      <c r="I172" s="308"/>
      <c r="J172" s="308"/>
      <c r="K172" s="308"/>
      <c r="L172" s="308"/>
      <c r="M172" s="308"/>
    </row>
    <row r="173" spans="1:13" ht="26">
      <c r="A173" s="54" t="s">
        <v>22</v>
      </c>
      <c r="B173" s="382"/>
      <c r="C173" s="161">
        <v>0.95599999999999996</v>
      </c>
      <c r="D173" s="204">
        <v>0.94399999999999995</v>
      </c>
      <c r="E173" s="308"/>
      <c r="F173" s="308"/>
      <c r="G173" s="308"/>
      <c r="H173" s="308"/>
      <c r="I173" s="308"/>
      <c r="J173" s="308"/>
      <c r="K173" s="308"/>
      <c r="L173" s="308"/>
      <c r="M173" s="308"/>
    </row>
    <row r="174" spans="1:13">
      <c r="A174" s="54" t="s">
        <v>32</v>
      </c>
      <c r="B174" s="382"/>
      <c r="C174" s="161">
        <v>0.95899999999999996</v>
      </c>
      <c r="D174" s="204">
        <v>0.94399999999999995</v>
      </c>
      <c r="E174" s="308"/>
      <c r="F174" s="308"/>
      <c r="G174" s="308"/>
      <c r="H174" s="308"/>
      <c r="I174" s="308"/>
      <c r="J174" s="308"/>
      <c r="K174" s="308"/>
      <c r="L174" s="308"/>
      <c r="M174" s="308"/>
    </row>
    <row r="175" spans="1:13" ht="26">
      <c r="A175" s="54" t="s">
        <v>16</v>
      </c>
      <c r="B175" s="382"/>
      <c r="C175" s="161">
        <v>0.96399999999999997</v>
      </c>
      <c r="D175" s="204">
        <v>0.94399999999999995</v>
      </c>
      <c r="E175" s="308"/>
      <c r="F175" s="308"/>
      <c r="G175" s="308"/>
      <c r="H175" s="308"/>
      <c r="I175" s="308"/>
      <c r="J175" s="308"/>
      <c r="K175" s="308"/>
      <c r="L175" s="308"/>
      <c r="M175" s="308"/>
    </row>
    <row r="176" spans="1:13">
      <c r="A176" s="54" t="s">
        <v>14</v>
      </c>
      <c r="B176" s="382"/>
      <c r="C176" s="161">
        <v>0.96599999999999997</v>
      </c>
      <c r="D176" s="204">
        <v>0.94399999999999995</v>
      </c>
      <c r="E176" s="308"/>
      <c r="F176" s="308"/>
      <c r="G176" s="308"/>
      <c r="H176" s="308"/>
      <c r="I176" s="308"/>
      <c r="J176" s="308"/>
      <c r="K176" s="308"/>
      <c r="L176" s="308"/>
      <c r="M176" s="308"/>
    </row>
    <row r="177" spans="1:13">
      <c r="A177" s="54" t="s">
        <v>15</v>
      </c>
      <c r="B177" s="382"/>
      <c r="C177" s="161">
        <v>0.96899999999999997</v>
      </c>
      <c r="D177" s="204">
        <v>0.94399999999999995</v>
      </c>
      <c r="E177" s="308"/>
      <c r="F177" s="308"/>
      <c r="G177" s="308"/>
      <c r="H177" s="308"/>
      <c r="I177" s="308"/>
      <c r="J177" s="308"/>
      <c r="K177" s="308"/>
      <c r="L177" s="308"/>
      <c r="M177" s="308"/>
    </row>
    <row r="178" spans="1:13" ht="26">
      <c r="A178" s="54" t="s">
        <v>9</v>
      </c>
      <c r="B178" s="382"/>
      <c r="C178" s="161">
        <v>0.94399999999999995</v>
      </c>
      <c r="D178" s="161"/>
      <c r="E178" s="308"/>
      <c r="F178" s="308"/>
      <c r="G178" s="308"/>
      <c r="H178" s="308"/>
      <c r="I178" s="308"/>
      <c r="J178" s="308"/>
      <c r="K178" s="308"/>
      <c r="L178" s="308"/>
      <c r="M178" s="308"/>
    </row>
    <row r="179" spans="1:13" s="308" customFormat="1">
      <c r="A179" s="160"/>
      <c r="C179" s="219"/>
      <c r="D179" s="161"/>
    </row>
    <row r="180" spans="1:13" ht="45.75" customHeight="1">
      <c r="A180" s="486" t="s">
        <v>318</v>
      </c>
      <c r="B180" s="482"/>
      <c r="C180" s="482"/>
      <c r="D180" s="482"/>
      <c r="E180" s="482"/>
      <c r="F180" s="482"/>
      <c r="G180" s="482"/>
      <c r="H180" s="482"/>
      <c r="I180" s="482"/>
      <c r="J180" s="482"/>
      <c r="K180" s="482"/>
      <c r="L180" s="482"/>
      <c r="M180" s="482"/>
    </row>
    <row r="181" spans="1:13">
      <c r="A181" s="308" t="s">
        <v>539</v>
      </c>
      <c r="B181" s="161"/>
      <c r="C181" s="161"/>
      <c r="D181" s="308"/>
      <c r="E181" s="308"/>
      <c r="F181" s="308"/>
      <c r="G181" s="308"/>
      <c r="H181" s="308"/>
      <c r="I181" s="308"/>
      <c r="J181" s="308"/>
      <c r="K181" s="308"/>
      <c r="L181" s="308"/>
      <c r="M181" s="308"/>
    </row>
    <row r="182" spans="1:13">
      <c r="A182" s="308" t="s">
        <v>319</v>
      </c>
      <c r="B182" s="308"/>
      <c r="C182" s="308"/>
      <c r="D182" s="308"/>
      <c r="E182" s="308"/>
      <c r="F182" s="308"/>
      <c r="G182" s="308"/>
      <c r="H182" s="308"/>
      <c r="I182" s="308"/>
      <c r="J182" s="308"/>
      <c r="K182" s="308"/>
      <c r="L182" s="308"/>
      <c r="M182" s="308"/>
    </row>
    <row r="184" spans="1:13" s="156" customFormat="1">
      <c r="A184" s="156" t="s">
        <v>320</v>
      </c>
    </row>
    <row r="186" spans="1:13">
      <c r="A186" s="308"/>
      <c r="B186" s="233" t="s">
        <v>75</v>
      </c>
      <c r="C186" s="233" t="s">
        <v>76</v>
      </c>
      <c r="D186" s="308"/>
      <c r="E186" s="308"/>
      <c r="F186" s="308"/>
      <c r="G186" s="308"/>
      <c r="H186" s="308"/>
      <c r="I186" s="308"/>
      <c r="J186" s="308"/>
      <c r="K186" s="308"/>
      <c r="L186" s="308"/>
      <c r="M186" s="308"/>
    </row>
    <row r="187" spans="1:13">
      <c r="A187" s="308"/>
      <c r="B187" s="233" t="s">
        <v>77</v>
      </c>
      <c r="C187" s="162">
        <v>0.90100000000000002</v>
      </c>
      <c r="D187" s="229">
        <v>12834</v>
      </c>
      <c r="E187" s="308"/>
      <c r="F187" s="308"/>
      <c r="G187" s="308"/>
      <c r="H187" s="308"/>
      <c r="I187" s="308"/>
      <c r="J187" s="308"/>
      <c r="K187" s="308"/>
      <c r="L187" s="308"/>
      <c r="M187" s="308"/>
    </row>
    <row r="188" spans="1:13">
      <c r="A188" s="308"/>
      <c r="B188" s="233" t="s">
        <v>78</v>
      </c>
      <c r="C188" s="162">
        <v>0.94499999999999995</v>
      </c>
      <c r="D188" s="229">
        <v>13641</v>
      </c>
      <c r="E188" s="308"/>
      <c r="F188" s="308"/>
      <c r="G188" s="308"/>
      <c r="H188" s="308"/>
      <c r="I188" s="308"/>
      <c r="J188" s="308"/>
      <c r="K188" s="308"/>
      <c r="L188" s="308"/>
      <c r="M188" s="308"/>
    </row>
    <row r="189" spans="1:13">
      <c r="A189" s="308"/>
      <c r="B189" s="233" t="s">
        <v>79</v>
      </c>
      <c r="C189" s="162">
        <v>0.94599999999999995</v>
      </c>
      <c r="D189" s="229">
        <v>14501</v>
      </c>
      <c r="E189" s="308"/>
      <c r="F189" s="308"/>
      <c r="G189" s="308"/>
      <c r="H189" s="308"/>
      <c r="I189" s="308"/>
      <c r="J189" s="308"/>
      <c r="K189" s="308"/>
      <c r="L189" s="308"/>
      <c r="M189" s="308"/>
    </row>
    <row r="190" spans="1:13">
      <c r="A190" s="308"/>
      <c r="B190" s="233" t="s">
        <v>80</v>
      </c>
      <c r="C190" s="162">
        <v>0.94299999999999995</v>
      </c>
      <c r="D190" s="229">
        <v>14040</v>
      </c>
      <c r="E190" s="308"/>
      <c r="F190" s="308"/>
      <c r="G190" s="308"/>
      <c r="H190" s="308"/>
      <c r="I190" s="308"/>
      <c r="J190" s="308"/>
      <c r="K190" s="308"/>
      <c r="L190" s="308"/>
      <c r="M190" s="308"/>
    </row>
    <row r="191" spans="1:13">
      <c r="A191" s="308"/>
      <c r="B191" s="233" t="s">
        <v>81</v>
      </c>
      <c r="C191" s="162">
        <v>0.92300000000000004</v>
      </c>
      <c r="D191" s="229">
        <v>14153</v>
      </c>
      <c r="E191" s="308"/>
      <c r="F191" s="308"/>
      <c r="G191" s="308"/>
      <c r="H191" s="308"/>
      <c r="I191" s="308"/>
      <c r="J191" s="308"/>
      <c r="K191" s="308"/>
      <c r="L191" s="308"/>
      <c r="M191" s="308"/>
    </row>
    <row r="192" spans="1:13">
      <c r="A192" s="308"/>
      <c r="B192" s="233" t="s">
        <v>488</v>
      </c>
      <c r="C192" s="162">
        <v>0.94099999999999995</v>
      </c>
      <c r="D192" s="229">
        <v>13798</v>
      </c>
      <c r="E192" s="308"/>
      <c r="F192" s="308"/>
      <c r="G192" s="308"/>
      <c r="H192" s="308"/>
      <c r="I192" s="308"/>
      <c r="J192" s="308"/>
      <c r="K192" s="308"/>
      <c r="L192" s="308"/>
      <c r="M192" s="308"/>
    </row>
    <row r="194" spans="1:13" ht="48.75" customHeight="1">
      <c r="A194" s="486" t="s">
        <v>318</v>
      </c>
      <c r="B194" s="482"/>
      <c r="C194" s="482"/>
      <c r="D194" s="482"/>
      <c r="E194" s="482"/>
      <c r="F194" s="482"/>
      <c r="G194" s="482"/>
      <c r="H194" s="482"/>
      <c r="I194" s="482"/>
      <c r="J194" s="482"/>
      <c r="K194" s="482"/>
      <c r="L194" s="482"/>
      <c r="M194" s="482"/>
    </row>
    <row r="195" spans="1:13">
      <c r="A195" s="233" t="s">
        <v>529</v>
      </c>
      <c r="B195" s="308"/>
      <c r="C195" s="308"/>
      <c r="D195" s="308"/>
      <c r="E195" s="308"/>
      <c r="F195" s="308"/>
      <c r="G195" s="308"/>
      <c r="H195" s="308"/>
      <c r="I195" s="308"/>
      <c r="J195" s="308"/>
      <c r="K195" s="308"/>
      <c r="L195" s="308"/>
      <c r="M195" s="308"/>
    </row>
    <row r="196" spans="1:13">
      <c r="A196" s="233" t="s">
        <v>319</v>
      </c>
      <c r="B196" s="308"/>
      <c r="C196" s="308"/>
      <c r="D196" s="308"/>
      <c r="E196" s="308"/>
      <c r="F196" s="308"/>
      <c r="G196" s="308"/>
      <c r="H196" s="308"/>
      <c r="I196" s="308"/>
      <c r="J196" s="308"/>
      <c r="K196" s="308"/>
      <c r="L196" s="308"/>
      <c r="M196" s="308"/>
    </row>
    <row r="199" spans="1:13" s="73" customFormat="1">
      <c r="A199" s="156" t="s">
        <v>489</v>
      </c>
      <c r="B199" s="302"/>
      <c r="C199" s="302"/>
      <c r="D199" s="302"/>
      <c r="E199" s="302"/>
      <c r="F199" s="302"/>
      <c r="G199" s="302"/>
      <c r="H199" s="302"/>
      <c r="I199" s="302"/>
      <c r="J199" s="302"/>
      <c r="K199" s="302"/>
      <c r="L199" s="302"/>
      <c r="M199" s="302"/>
    </row>
    <row r="200" spans="1:13">
      <c r="A200" s="308"/>
      <c r="B200" s="233"/>
      <c r="C200" s="308"/>
      <c r="D200" s="324"/>
      <c r="E200" s="308"/>
      <c r="F200" s="308"/>
      <c r="G200" s="308"/>
      <c r="H200" s="308"/>
      <c r="I200" s="308"/>
      <c r="J200" s="308"/>
      <c r="K200" s="308"/>
      <c r="L200" s="308"/>
      <c r="M200" s="308"/>
    </row>
    <row r="201" spans="1:13" s="308" customFormat="1">
      <c r="B201" s="233"/>
      <c r="D201" s="324"/>
    </row>
    <row r="202" spans="1:13">
      <c r="A202" s="308"/>
      <c r="B202" s="51"/>
      <c r="C202" s="382" t="s">
        <v>13</v>
      </c>
      <c r="D202" s="109" t="s">
        <v>490</v>
      </c>
      <c r="E202" s="308"/>
      <c r="F202" s="308"/>
      <c r="G202" s="308"/>
      <c r="H202" s="308"/>
      <c r="I202" s="308"/>
      <c r="J202" s="308"/>
      <c r="K202" s="308"/>
      <c r="L202" s="308"/>
      <c r="M202" s="308"/>
    </row>
    <row r="203" spans="1:13">
      <c r="A203" s="308"/>
      <c r="B203" s="142" t="s">
        <v>19</v>
      </c>
      <c r="C203" s="382"/>
      <c r="D203" s="383">
        <v>23</v>
      </c>
      <c r="E203" s="308"/>
      <c r="F203" s="308"/>
      <c r="G203" s="308"/>
      <c r="H203" s="308"/>
      <c r="I203" s="308"/>
      <c r="J203" s="308"/>
      <c r="K203" s="308"/>
      <c r="L203" s="308"/>
      <c r="M203" s="308"/>
    </row>
    <row r="204" spans="1:13">
      <c r="A204" s="308"/>
      <c r="B204" s="142" t="s">
        <v>17</v>
      </c>
      <c r="C204" s="382"/>
      <c r="D204" s="383">
        <v>44</v>
      </c>
      <c r="E204" s="308"/>
      <c r="F204" s="308"/>
      <c r="G204" s="308"/>
      <c r="H204" s="308"/>
      <c r="I204" s="308"/>
      <c r="J204" s="308"/>
      <c r="K204" s="308"/>
      <c r="L204" s="308"/>
      <c r="M204" s="308"/>
    </row>
    <row r="205" spans="1:13">
      <c r="A205" s="308"/>
      <c r="B205" s="142" t="s">
        <v>20</v>
      </c>
      <c r="C205" s="382"/>
      <c r="D205" s="383">
        <v>45</v>
      </c>
      <c r="E205" s="308"/>
      <c r="F205" s="308"/>
      <c r="G205" s="308"/>
      <c r="H205" s="308"/>
      <c r="I205" s="308"/>
      <c r="J205" s="308"/>
      <c r="K205" s="308"/>
      <c r="L205" s="308"/>
      <c r="M205" s="308"/>
    </row>
    <row r="206" spans="1:13">
      <c r="A206" s="308"/>
      <c r="B206" s="142" t="s">
        <v>82</v>
      </c>
      <c r="C206" s="382"/>
      <c r="D206" s="383">
        <v>78</v>
      </c>
      <c r="E206" s="308"/>
      <c r="F206" s="308"/>
      <c r="G206" s="308"/>
      <c r="H206" s="308"/>
      <c r="I206" s="308"/>
      <c r="J206" s="308"/>
      <c r="K206" s="308"/>
      <c r="L206" s="308"/>
      <c r="M206" s="308"/>
    </row>
    <row r="207" spans="1:13">
      <c r="A207" s="308"/>
      <c r="B207" s="142" t="s">
        <v>22</v>
      </c>
      <c r="C207" s="382"/>
      <c r="D207" s="383">
        <v>152</v>
      </c>
      <c r="E207" s="308"/>
      <c r="F207" s="308"/>
      <c r="G207" s="308"/>
      <c r="H207" s="308"/>
      <c r="I207" s="308"/>
      <c r="J207" s="308"/>
      <c r="K207" s="308"/>
      <c r="L207" s="308"/>
      <c r="M207" s="308"/>
    </row>
    <row r="208" spans="1:13">
      <c r="A208" s="308"/>
      <c r="B208" s="142" t="s">
        <v>16</v>
      </c>
      <c r="C208" s="382"/>
      <c r="D208" s="383">
        <v>159</v>
      </c>
      <c r="E208" s="308"/>
      <c r="F208" s="308"/>
      <c r="G208" s="308"/>
      <c r="H208" s="308"/>
      <c r="I208" s="308"/>
      <c r="J208" s="308"/>
      <c r="K208" s="308"/>
      <c r="L208" s="308"/>
      <c r="M208" s="308"/>
    </row>
    <row r="209" spans="1:9">
      <c r="A209" s="308"/>
      <c r="B209" s="142" t="s">
        <v>28</v>
      </c>
      <c r="C209" s="382"/>
      <c r="D209" s="383">
        <v>161</v>
      </c>
      <c r="E209" s="308"/>
      <c r="F209" s="308"/>
      <c r="G209" s="308"/>
      <c r="H209" s="308"/>
      <c r="I209" s="308"/>
    </row>
    <row r="210" spans="1:9">
      <c r="A210" s="308"/>
      <c r="B210" s="142" t="s">
        <v>26</v>
      </c>
      <c r="C210" s="382"/>
      <c r="D210" s="383">
        <v>183</v>
      </c>
      <c r="E210" s="308"/>
      <c r="F210" s="308"/>
      <c r="G210" s="308"/>
      <c r="H210" s="308"/>
      <c r="I210" s="308"/>
    </row>
    <row r="211" spans="1:9">
      <c r="A211" s="308"/>
      <c r="B211" s="171" t="s">
        <v>25</v>
      </c>
      <c r="C211" s="359">
        <v>189</v>
      </c>
      <c r="E211" s="308"/>
      <c r="F211" s="308"/>
      <c r="G211" s="308"/>
      <c r="H211" s="308"/>
      <c r="I211" s="308"/>
    </row>
    <row r="212" spans="1:9">
      <c r="A212" s="308"/>
      <c r="B212" s="142" t="s">
        <v>24</v>
      </c>
      <c r="C212" s="382"/>
      <c r="D212" s="383">
        <v>240</v>
      </c>
      <c r="E212" s="308"/>
      <c r="F212" s="308"/>
      <c r="G212" s="308"/>
      <c r="H212" s="308"/>
      <c r="I212" s="308"/>
    </row>
    <row r="213" spans="1:9">
      <c r="A213" s="308"/>
      <c r="B213" s="142" t="s">
        <v>21</v>
      </c>
      <c r="C213" s="382"/>
      <c r="D213" s="383">
        <v>242</v>
      </c>
      <c r="E213" s="308"/>
      <c r="F213" s="308"/>
      <c r="G213" s="308"/>
      <c r="H213" s="308"/>
      <c r="I213" s="308"/>
    </row>
    <row r="214" spans="1:9">
      <c r="A214" s="308"/>
      <c r="B214" s="142" t="s">
        <v>31</v>
      </c>
      <c r="C214" s="382"/>
      <c r="D214" s="383">
        <v>319</v>
      </c>
      <c r="E214" s="308"/>
      <c r="F214" s="308"/>
      <c r="G214" s="308"/>
      <c r="H214" s="308"/>
      <c r="I214" s="308"/>
    </row>
    <row r="215" spans="1:9">
      <c r="A215" s="308"/>
      <c r="B215" s="142" t="s">
        <v>27</v>
      </c>
      <c r="C215" s="382"/>
      <c r="D215" s="383">
        <v>373</v>
      </c>
      <c r="E215" s="308"/>
      <c r="F215" s="308"/>
      <c r="G215" s="308"/>
      <c r="H215" s="308"/>
      <c r="I215" s="308"/>
    </row>
    <row r="216" spans="1:9">
      <c r="A216" s="308"/>
      <c r="B216" s="142" t="s">
        <v>23</v>
      </c>
      <c r="C216" s="382"/>
      <c r="D216" s="383">
        <v>401</v>
      </c>
      <c r="E216" s="308"/>
      <c r="F216" s="308"/>
      <c r="G216" s="308"/>
      <c r="H216" s="308"/>
      <c r="I216" s="308"/>
    </row>
    <row r="217" spans="1:9">
      <c r="A217" s="308"/>
      <c r="B217" s="142" t="s">
        <v>8</v>
      </c>
      <c r="C217" s="382"/>
      <c r="D217" s="383">
        <v>472</v>
      </c>
      <c r="E217" s="308"/>
      <c r="F217" s="308"/>
      <c r="G217" s="308"/>
      <c r="H217" s="308"/>
      <c r="I217" s="308"/>
    </row>
    <row r="218" spans="1:9">
      <c r="A218" s="308"/>
      <c r="B218" s="142" t="s">
        <v>18</v>
      </c>
      <c r="C218" s="382"/>
      <c r="D218" s="383">
        <v>487</v>
      </c>
      <c r="E218" s="308"/>
      <c r="F218" s="308"/>
      <c r="G218" s="308"/>
      <c r="H218" s="308"/>
      <c r="I218" s="308"/>
    </row>
    <row r="219" spans="1:9">
      <c r="A219" s="308"/>
      <c r="B219" s="142" t="s">
        <v>30</v>
      </c>
      <c r="C219" s="382"/>
      <c r="D219" s="383">
        <v>500</v>
      </c>
      <c r="E219" s="308"/>
      <c r="F219" s="308"/>
      <c r="G219" s="308"/>
      <c r="H219" s="308"/>
      <c r="I219" s="308"/>
    </row>
    <row r="220" spans="1:9">
      <c r="A220" s="308"/>
      <c r="B220" s="142" t="s">
        <v>33</v>
      </c>
      <c r="C220" s="382"/>
      <c r="D220" s="383">
        <v>596</v>
      </c>
      <c r="E220" s="308"/>
      <c r="F220" s="308"/>
      <c r="G220" s="308"/>
      <c r="H220" s="308"/>
      <c r="I220" s="308"/>
    </row>
    <row r="221" spans="1:9">
      <c r="A221" s="308"/>
      <c r="B221" s="142" t="s">
        <v>32</v>
      </c>
      <c r="C221" s="382"/>
      <c r="D221" s="383">
        <v>651</v>
      </c>
      <c r="E221" s="308"/>
      <c r="F221" s="308"/>
      <c r="G221" s="308"/>
      <c r="H221" s="308"/>
      <c r="I221" s="308"/>
    </row>
    <row r="222" spans="1:9">
      <c r="A222" s="308"/>
      <c r="B222" s="142" t="s">
        <v>29</v>
      </c>
      <c r="C222" s="382"/>
      <c r="D222" s="383">
        <v>1009</v>
      </c>
      <c r="E222" s="308"/>
      <c r="F222" s="308"/>
      <c r="G222" s="308"/>
      <c r="H222" s="308"/>
      <c r="I222" s="308"/>
    </row>
    <row r="223" spans="1:9">
      <c r="A223" s="308"/>
      <c r="B223" s="142" t="s">
        <v>14</v>
      </c>
      <c r="C223" s="382"/>
      <c r="D223" s="383" t="s">
        <v>187</v>
      </c>
      <c r="E223" s="308"/>
      <c r="F223" s="308"/>
      <c r="G223" s="308"/>
      <c r="H223" s="308"/>
      <c r="I223" s="308"/>
    </row>
    <row r="224" spans="1:9">
      <c r="A224" s="308"/>
      <c r="B224" s="142" t="s">
        <v>15</v>
      </c>
      <c r="C224" s="382"/>
      <c r="D224" s="382" t="s">
        <v>187</v>
      </c>
      <c r="E224" s="308"/>
      <c r="F224" s="308"/>
      <c r="G224" s="308"/>
      <c r="H224" s="308"/>
      <c r="I224" s="308"/>
    </row>
    <row r="225" spans="1:9">
      <c r="A225" s="308"/>
      <c r="B225" s="142" t="s">
        <v>231</v>
      </c>
      <c r="C225" s="382"/>
      <c r="D225" s="233">
        <v>6324</v>
      </c>
      <c r="E225" s="308"/>
      <c r="F225" s="308"/>
      <c r="G225" s="308"/>
      <c r="H225" s="308"/>
      <c r="I225" s="308"/>
    </row>
    <row r="226" spans="1:9" s="308" customFormat="1"/>
    <row r="227" spans="1:9" ht="60.75" customHeight="1">
      <c r="A227" s="482" t="s">
        <v>632</v>
      </c>
      <c r="B227" s="482"/>
      <c r="C227" s="482"/>
      <c r="D227" s="482"/>
      <c r="E227" s="482"/>
      <c r="F227" s="482"/>
      <c r="G227" s="482"/>
      <c r="H227" s="482"/>
      <c r="I227" s="482"/>
    </row>
    <row r="228" spans="1:9" ht="60.75" customHeight="1">
      <c r="A228" s="308" t="s">
        <v>321</v>
      </c>
      <c r="B228" s="308"/>
      <c r="C228" s="308"/>
      <c r="D228" s="308"/>
      <c r="E228" s="308"/>
      <c r="F228" s="308"/>
      <c r="G228" s="308"/>
      <c r="H228" s="308"/>
      <c r="I228" s="308"/>
    </row>
    <row r="231" spans="1:9" s="73" customFormat="1">
      <c r="A231" s="156" t="s">
        <v>322</v>
      </c>
      <c r="B231" s="302"/>
      <c r="C231" s="302"/>
      <c r="D231" s="302"/>
      <c r="E231" s="302"/>
      <c r="F231" s="302"/>
      <c r="G231" s="302"/>
      <c r="H231" s="302"/>
      <c r="I231" s="302"/>
    </row>
    <row r="233" spans="1:9">
      <c r="A233" s="308"/>
      <c r="B233" s="233" t="s">
        <v>323</v>
      </c>
      <c r="C233" s="233">
        <v>2017</v>
      </c>
      <c r="D233" s="233">
        <v>2018</v>
      </c>
      <c r="E233" s="233">
        <v>2019</v>
      </c>
      <c r="F233" s="308"/>
      <c r="G233" s="308"/>
      <c r="H233" s="308"/>
      <c r="I233" s="308"/>
    </row>
    <row r="234" spans="1:9">
      <c r="A234" s="308"/>
      <c r="B234" s="233"/>
      <c r="C234" s="279">
        <v>202</v>
      </c>
      <c r="D234" s="279">
        <v>198</v>
      </c>
      <c r="E234" s="279">
        <v>189</v>
      </c>
      <c r="F234" s="308"/>
      <c r="G234" s="308"/>
      <c r="H234" s="308"/>
      <c r="I234" s="308"/>
    </row>
    <row r="236" spans="1:9">
      <c r="A236" s="308" t="s">
        <v>321</v>
      </c>
      <c r="B236" s="308"/>
      <c r="C236" s="308"/>
      <c r="D236" s="308"/>
      <c r="E236" s="308"/>
      <c r="F236" s="308"/>
      <c r="G236" s="308"/>
      <c r="H236" s="308"/>
      <c r="I236" s="308"/>
    </row>
    <row r="237" spans="1:9" ht="35.25" customHeight="1">
      <c r="A237" s="482" t="s">
        <v>324</v>
      </c>
      <c r="B237" s="482"/>
      <c r="C237" s="482"/>
      <c r="D237" s="482"/>
      <c r="E237" s="482"/>
      <c r="F237" s="482"/>
      <c r="G237" s="482"/>
      <c r="H237" s="482"/>
      <c r="I237" s="482"/>
    </row>
    <row r="239" spans="1:9" s="4" customFormat="1">
      <c r="A239" s="301"/>
      <c r="B239" s="301"/>
      <c r="C239" s="301"/>
      <c r="D239" s="301"/>
      <c r="E239" s="301"/>
      <c r="F239" s="301"/>
      <c r="G239" s="301"/>
      <c r="H239" s="301"/>
      <c r="I239" s="301"/>
    </row>
  </sheetData>
  <sortState ref="B50:E72">
    <sortCondition ref="D203:D222"/>
  </sortState>
  <mergeCells count="13">
    <mergeCell ref="A1:I1"/>
    <mergeCell ref="A29:I29"/>
    <mergeCell ref="A30:I30"/>
    <mergeCell ref="A120:I120"/>
    <mergeCell ref="A121:I121"/>
    <mergeCell ref="A32:I32"/>
    <mergeCell ref="A41:H41"/>
    <mergeCell ref="A42:H42"/>
    <mergeCell ref="A227:I227"/>
    <mergeCell ref="A237:I237"/>
    <mergeCell ref="A180:M180"/>
    <mergeCell ref="A194:M194"/>
    <mergeCell ref="A150:L15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
  <sheetViews>
    <sheetView topLeftCell="A127" zoomScale="70" zoomScaleNormal="70" workbookViewId="0">
      <selection activeCell="L119" sqref="L119"/>
    </sheetView>
  </sheetViews>
  <sheetFormatPr defaultRowHeight="14.5"/>
  <cols>
    <col min="2" max="2" width="18.54296875" bestFit="1" customWidth="1"/>
    <col min="3" max="3" width="12.453125" customWidth="1"/>
    <col min="4" max="4" width="11.81640625" customWidth="1"/>
    <col min="5" max="6" width="11.54296875" bestFit="1" customWidth="1"/>
    <col min="9" max="19" width="9.453125" bestFit="1" customWidth="1"/>
    <col min="20" max="20" width="10.1796875" bestFit="1" customWidth="1"/>
  </cols>
  <sheetData>
    <row r="1" spans="1:21" s="73" customFormat="1">
      <c r="A1" s="469" t="s">
        <v>491</v>
      </c>
      <c r="B1" s="469"/>
      <c r="C1" s="469"/>
      <c r="D1" s="469"/>
      <c r="E1" s="469"/>
      <c r="F1" s="469"/>
      <c r="G1" s="302"/>
      <c r="H1" s="302"/>
      <c r="I1" s="302"/>
      <c r="J1" s="302"/>
      <c r="K1" s="302"/>
      <c r="L1" s="302"/>
      <c r="M1" s="302"/>
      <c r="N1" s="302"/>
      <c r="O1" s="302"/>
      <c r="P1" s="302"/>
      <c r="Q1" s="302"/>
      <c r="R1" s="302"/>
      <c r="S1" s="302"/>
      <c r="T1" s="302"/>
      <c r="U1" s="302"/>
    </row>
    <row r="3" spans="1:21">
      <c r="A3" s="308"/>
      <c r="B3" s="308"/>
      <c r="C3" s="308">
        <v>2019</v>
      </c>
      <c r="D3" s="322"/>
      <c r="E3" s="322"/>
      <c r="F3" s="322"/>
      <c r="G3" s="17"/>
      <c r="H3" s="17"/>
      <c r="I3" s="17"/>
      <c r="J3" s="17"/>
      <c r="K3" s="17"/>
      <c r="L3" s="17"/>
      <c r="M3" s="17"/>
      <c r="N3" s="17"/>
      <c r="O3" s="308"/>
      <c r="P3" s="308"/>
      <c r="Q3" s="308"/>
      <c r="R3" s="308"/>
      <c r="S3" s="308"/>
      <c r="T3" s="308"/>
      <c r="U3" s="308"/>
    </row>
    <row r="4" spans="1:21" ht="24">
      <c r="A4" s="42"/>
      <c r="B4" s="382"/>
      <c r="C4" s="74" t="s">
        <v>83</v>
      </c>
      <c r="D4" s="74" t="s">
        <v>84</v>
      </c>
      <c r="E4" s="74" t="s">
        <v>85</v>
      </c>
      <c r="F4" s="74" t="s">
        <v>86</v>
      </c>
      <c r="G4" s="298" t="s">
        <v>325</v>
      </c>
      <c r="H4" s="74"/>
      <c r="I4" s="74"/>
      <c r="J4" s="74"/>
      <c r="K4" s="74"/>
      <c r="L4" s="74"/>
      <c r="M4" s="74"/>
      <c r="N4" s="74"/>
      <c r="O4" s="308"/>
      <c r="P4" s="308"/>
      <c r="Q4" s="308"/>
      <c r="R4" s="308"/>
      <c r="S4" s="308"/>
      <c r="T4" s="308"/>
      <c r="U4" s="308"/>
    </row>
    <row r="5" spans="1:21">
      <c r="A5" s="42"/>
      <c r="B5" s="160" t="s">
        <v>9</v>
      </c>
      <c r="C5" s="391">
        <v>1400</v>
      </c>
      <c r="D5" s="391">
        <v>1236</v>
      </c>
      <c r="E5" s="391">
        <v>1216</v>
      </c>
      <c r="F5" s="392">
        <v>1332</v>
      </c>
      <c r="G5" s="391">
        <v>1295</v>
      </c>
      <c r="H5" s="88"/>
      <c r="I5" s="88"/>
      <c r="J5" s="88"/>
      <c r="K5" s="88"/>
      <c r="L5" s="88"/>
      <c r="M5" s="88"/>
      <c r="N5" s="89"/>
      <c r="O5" s="86"/>
      <c r="P5" s="86"/>
      <c r="Q5" s="86"/>
      <c r="R5" s="86"/>
      <c r="S5" s="86"/>
      <c r="T5" s="87"/>
      <c r="U5" s="308"/>
    </row>
    <row r="6" spans="1:21">
      <c r="A6" s="42"/>
      <c r="B6" s="384" t="s">
        <v>25</v>
      </c>
      <c r="C6" s="395">
        <v>909</v>
      </c>
      <c r="D6" s="395">
        <v>899</v>
      </c>
      <c r="E6" s="395">
        <v>878</v>
      </c>
      <c r="F6" s="395">
        <v>972</v>
      </c>
      <c r="G6" s="395">
        <v>914</v>
      </c>
      <c r="H6" s="88"/>
      <c r="I6" s="88"/>
      <c r="J6" s="88"/>
      <c r="K6" s="88"/>
      <c r="L6" s="88"/>
      <c r="M6" s="88"/>
      <c r="N6" s="88"/>
      <c r="O6" s="86"/>
      <c r="P6" s="86"/>
      <c r="Q6" s="86"/>
      <c r="R6" s="86"/>
      <c r="S6" s="86"/>
      <c r="T6" s="86"/>
      <c r="U6" s="308"/>
    </row>
    <row r="7" spans="1:21">
      <c r="A7" s="42"/>
      <c r="B7" s="309" t="s">
        <v>31</v>
      </c>
      <c r="C7" s="393">
        <v>1333</v>
      </c>
      <c r="D7" s="393">
        <v>1233</v>
      </c>
      <c r="E7" s="393">
        <v>1238</v>
      </c>
      <c r="F7" s="393">
        <v>1355</v>
      </c>
      <c r="G7" s="393">
        <v>1290</v>
      </c>
      <c r="H7" s="88"/>
      <c r="I7" s="88"/>
      <c r="J7" s="88"/>
      <c r="K7" s="88"/>
      <c r="L7" s="88"/>
      <c r="M7" s="88"/>
      <c r="N7" s="88"/>
      <c r="O7" s="86"/>
      <c r="P7" s="86"/>
      <c r="Q7" s="86"/>
      <c r="R7" s="86"/>
      <c r="S7" s="86"/>
      <c r="T7" s="86"/>
      <c r="U7" s="308"/>
    </row>
    <row r="8" spans="1:21" s="183" customFormat="1">
      <c r="A8" s="181"/>
      <c r="B8" s="394" t="s">
        <v>21</v>
      </c>
      <c r="C8" s="393">
        <v>1173</v>
      </c>
      <c r="D8" s="393">
        <v>1089</v>
      </c>
      <c r="E8" s="393">
        <v>1094</v>
      </c>
      <c r="F8" s="393">
        <v>1177</v>
      </c>
      <c r="G8" s="393">
        <v>1113</v>
      </c>
      <c r="H8" s="181"/>
      <c r="I8" s="181"/>
      <c r="J8" s="181"/>
      <c r="K8" s="181"/>
      <c r="L8" s="181"/>
      <c r="M8" s="181"/>
      <c r="N8" s="181"/>
      <c r="O8" s="181"/>
      <c r="P8" s="181"/>
      <c r="Q8" s="181"/>
      <c r="R8" s="181"/>
      <c r="S8" s="181"/>
      <c r="T8" s="181"/>
      <c r="U8" s="181"/>
    </row>
    <row r="9" spans="1:21">
      <c r="A9" s="42"/>
      <c r="B9" s="309" t="s">
        <v>23</v>
      </c>
      <c r="C9" s="393">
        <v>1077</v>
      </c>
      <c r="D9" s="393">
        <v>1044</v>
      </c>
      <c r="E9" s="393">
        <v>1039</v>
      </c>
      <c r="F9" s="393">
        <v>1155</v>
      </c>
      <c r="G9" s="393">
        <v>1079</v>
      </c>
      <c r="H9" s="88"/>
      <c r="I9" s="88"/>
      <c r="J9" s="88"/>
      <c r="K9" s="88"/>
      <c r="L9" s="88"/>
      <c r="M9" s="88"/>
      <c r="N9" s="88"/>
      <c r="O9" s="86"/>
      <c r="P9" s="86"/>
      <c r="Q9" s="86"/>
      <c r="R9" s="86"/>
      <c r="S9" s="86"/>
      <c r="T9" s="86"/>
      <c r="U9" s="308"/>
    </row>
    <row r="10" spans="1:21">
      <c r="A10" s="42"/>
      <c r="B10" s="309" t="s">
        <v>14</v>
      </c>
      <c r="C10" s="393">
        <v>783</v>
      </c>
      <c r="D10" s="393">
        <v>712</v>
      </c>
      <c r="E10" s="393">
        <v>697</v>
      </c>
      <c r="F10" s="393">
        <v>839</v>
      </c>
      <c r="G10" s="393">
        <v>750</v>
      </c>
      <c r="H10" s="88"/>
      <c r="I10" s="88"/>
      <c r="J10" s="88"/>
      <c r="K10" s="88"/>
      <c r="L10" s="88"/>
      <c r="M10" s="88"/>
      <c r="N10" s="88"/>
      <c r="O10" s="86"/>
      <c r="P10" s="86"/>
      <c r="Q10" s="86"/>
      <c r="R10" s="86"/>
      <c r="S10" s="86"/>
      <c r="T10" s="86"/>
      <c r="U10" s="308"/>
    </row>
    <row r="11" spans="1:21">
      <c r="A11" s="42"/>
      <c r="B11" s="309" t="s">
        <v>22</v>
      </c>
      <c r="C11" s="393">
        <v>889</v>
      </c>
      <c r="D11" s="393">
        <v>890</v>
      </c>
      <c r="E11" s="393">
        <v>888</v>
      </c>
      <c r="F11" s="393">
        <v>968</v>
      </c>
      <c r="G11" s="393">
        <v>909</v>
      </c>
      <c r="H11" s="88"/>
      <c r="I11" s="88"/>
      <c r="J11" s="88"/>
      <c r="K11" s="88"/>
      <c r="L11" s="88"/>
      <c r="M11" s="88"/>
      <c r="N11" s="88"/>
      <c r="O11" s="86"/>
      <c r="P11" s="86"/>
      <c r="Q11" s="86"/>
      <c r="R11" s="86"/>
      <c r="S11" s="86"/>
      <c r="T11" s="86"/>
      <c r="U11" s="308"/>
    </row>
    <row r="12" spans="1:21">
      <c r="A12" s="42"/>
      <c r="B12" s="309" t="s">
        <v>29</v>
      </c>
      <c r="C12" s="393">
        <v>1537</v>
      </c>
      <c r="D12" s="393">
        <v>1304</v>
      </c>
      <c r="E12" s="393">
        <v>1329</v>
      </c>
      <c r="F12" s="393">
        <v>1405</v>
      </c>
      <c r="G12" s="393">
        <v>1394</v>
      </c>
      <c r="H12" s="88"/>
      <c r="I12" s="88"/>
      <c r="J12" s="88"/>
      <c r="K12" s="88"/>
      <c r="L12" s="88"/>
      <c r="M12" s="88"/>
      <c r="N12" s="88"/>
      <c r="O12" s="86"/>
      <c r="P12" s="86"/>
      <c r="Q12" s="86"/>
      <c r="R12" s="86"/>
      <c r="S12" s="86"/>
      <c r="T12" s="86"/>
      <c r="U12" s="308"/>
    </row>
    <row r="13" spans="1:21">
      <c r="A13" s="42"/>
      <c r="B13" s="309" t="s">
        <v>16</v>
      </c>
      <c r="C13" s="393">
        <v>903</v>
      </c>
      <c r="D13" s="393">
        <v>909</v>
      </c>
      <c r="E13" s="393">
        <v>887</v>
      </c>
      <c r="F13" s="393">
        <v>956</v>
      </c>
      <c r="G13" s="393">
        <v>914</v>
      </c>
      <c r="H13" s="88"/>
      <c r="I13" s="88"/>
      <c r="J13" s="88"/>
      <c r="K13" s="88"/>
      <c r="L13" s="88"/>
      <c r="M13" s="88"/>
      <c r="N13" s="88"/>
      <c r="O13" s="86"/>
      <c r="P13" s="86"/>
      <c r="Q13" s="86"/>
      <c r="R13" s="86"/>
      <c r="S13" s="86"/>
      <c r="T13" s="86"/>
      <c r="U13" s="308"/>
    </row>
    <row r="14" spans="1:21">
      <c r="A14" s="42"/>
      <c r="B14" s="309" t="s">
        <v>33</v>
      </c>
      <c r="C14" s="393">
        <v>1738</v>
      </c>
      <c r="D14" s="393">
        <v>1426</v>
      </c>
      <c r="E14" s="393">
        <v>1383</v>
      </c>
      <c r="F14" s="393">
        <v>1484</v>
      </c>
      <c r="G14" s="393">
        <v>1508</v>
      </c>
      <c r="H14" s="88"/>
      <c r="I14" s="88"/>
      <c r="J14" s="88"/>
      <c r="K14" s="88"/>
      <c r="L14" s="88"/>
      <c r="M14" s="88"/>
      <c r="N14" s="88"/>
      <c r="O14" s="86"/>
      <c r="P14" s="86"/>
      <c r="Q14" s="86"/>
      <c r="R14" s="86"/>
      <c r="S14" s="86"/>
      <c r="T14" s="86"/>
      <c r="U14" s="308"/>
    </row>
    <row r="15" spans="1:21">
      <c r="A15" s="42"/>
      <c r="B15" s="309" t="s">
        <v>19</v>
      </c>
      <c r="C15" s="393">
        <v>1388</v>
      </c>
      <c r="D15" s="393">
        <v>1208</v>
      </c>
      <c r="E15" s="393">
        <v>1173</v>
      </c>
      <c r="F15" s="393">
        <v>1295</v>
      </c>
      <c r="G15" s="393">
        <v>1266</v>
      </c>
      <c r="H15" s="88"/>
      <c r="I15" s="88"/>
      <c r="J15" s="88"/>
      <c r="K15" s="88"/>
      <c r="L15" s="88"/>
      <c r="M15" s="88"/>
      <c r="N15" s="88"/>
      <c r="O15" s="86"/>
      <c r="P15" s="86"/>
      <c r="Q15" s="86"/>
      <c r="R15" s="86"/>
      <c r="S15" s="86"/>
      <c r="T15" s="86"/>
      <c r="U15" s="308"/>
    </row>
    <row r="16" spans="1:21">
      <c r="A16" s="42"/>
      <c r="B16" s="309" t="s">
        <v>27</v>
      </c>
      <c r="C16" s="393">
        <v>1639</v>
      </c>
      <c r="D16" s="393">
        <v>1348</v>
      </c>
      <c r="E16" s="393">
        <v>1296</v>
      </c>
      <c r="F16" s="393">
        <v>1450</v>
      </c>
      <c r="G16" s="393">
        <v>1433</v>
      </c>
      <c r="H16" s="88"/>
      <c r="I16" s="88"/>
      <c r="J16" s="88"/>
      <c r="K16" s="88"/>
      <c r="L16" s="88"/>
      <c r="M16" s="88"/>
      <c r="N16" s="88"/>
      <c r="O16" s="86"/>
      <c r="P16" s="86"/>
      <c r="Q16" s="86"/>
      <c r="R16" s="86"/>
      <c r="S16" s="86"/>
      <c r="T16" s="86"/>
      <c r="U16" s="308"/>
    </row>
    <row r="17" spans="1:20">
      <c r="A17" s="42"/>
      <c r="B17" s="309" t="s">
        <v>32</v>
      </c>
      <c r="C17" s="393">
        <v>1342</v>
      </c>
      <c r="D17" s="393">
        <v>1235</v>
      </c>
      <c r="E17" s="393">
        <v>1216</v>
      </c>
      <c r="F17" s="393">
        <v>1313</v>
      </c>
      <c r="G17" s="393">
        <v>1277</v>
      </c>
      <c r="H17" s="88"/>
      <c r="I17" s="88"/>
      <c r="J17" s="88"/>
      <c r="K17" s="88"/>
      <c r="L17" s="88"/>
      <c r="M17" s="88"/>
      <c r="N17" s="88"/>
      <c r="O17" s="86"/>
      <c r="P17" s="86"/>
      <c r="Q17" s="86"/>
      <c r="R17" s="86"/>
      <c r="S17" s="86"/>
      <c r="T17" s="86"/>
    </row>
    <row r="18" spans="1:20">
      <c r="A18" s="42"/>
      <c r="B18" s="309" t="s">
        <v>24</v>
      </c>
      <c r="C18" s="393">
        <v>1137</v>
      </c>
      <c r="D18" s="393">
        <v>1041</v>
      </c>
      <c r="E18" s="393">
        <v>1033</v>
      </c>
      <c r="F18" s="393">
        <v>1153</v>
      </c>
      <c r="G18" s="393">
        <v>1090</v>
      </c>
      <c r="H18" s="88"/>
      <c r="I18" s="88"/>
      <c r="J18" s="88"/>
      <c r="K18" s="88"/>
      <c r="L18" s="88"/>
      <c r="M18" s="88"/>
      <c r="N18" s="88"/>
      <c r="O18" s="86"/>
      <c r="P18" s="86"/>
      <c r="Q18" s="86"/>
      <c r="R18" s="86"/>
      <c r="S18" s="86"/>
      <c r="T18" s="86"/>
    </row>
    <row r="19" spans="1:20">
      <c r="A19" s="42"/>
      <c r="B19" s="309" t="s">
        <v>26</v>
      </c>
      <c r="C19" s="393">
        <v>1904</v>
      </c>
      <c r="D19" s="393">
        <v>1545</v>
      </c>
      <c r="E19" s="393">
        <v>1531</v>
      </c>
      <c r="F19" s="393">
        <v>1692</v>
      </c>
      <c r="G19" s="393">
        <v>1667</v>
      </c>
      <c r="H19" s="88"/>
      <c r="I19" s="88"/>
      <c r="J19" s="88"/>
      <c r="K19" s="88"/>
      <c r="L19" s="88"/>
      <c r="M19" s="88"/>
      <c r="N19" s="88"/>
      <c r="O19" s="86"/>
      <c r="P19" s="86"/>
      <c r="Q19" s="86"/>
      <c r="R19" s="86"/>
      <c r="S19" s="86"/>
      <c r="T19" s="86"/>
    </row>
    <row r="20" spans="1:20">
      <c r="A20" s="42"/>
      <c r="B20" s="309" t="s">
        <v>18</v>
      </c>
      <c r="C20" s="393">
        <v>878</v>
      </c>
      <c r="D20" s="393">
        <v>848</v>
      </c>
      <c r="E20" s="393">
        <v>850</v>
      </c>
      <c r="F20" s="393">
        <v>943</v>
      </c>
      <c r="G20" s="393">
        <v>879</v>
      </c>
      <c r="H20" s="88"/>
      <c r="I20" s="88"/>
      <c r="J20" s="88"/>
      <c r="K20" s="88"/>
      <c r="L20" s="88"/>
      <c r="M20" s="88"/>
      <c r="N20" s="88"/>
      <c r="O20" s="86"/>
      <c r="P20" s="86"/>
      <c r="Q20" s="86"/>
      <c r="R20" s="86"/>
      <c r="S20" s="86"/>
      <c r="T20" s="86"/>
    </row>
    <row r="21" spans="1:20">
      <c r="A21" s="42"/>
      <c r="B21" s="309" t="s">
        <v>8</v>
      </c>
      <c r="C21" s="393">
        <v>1042</v>
      </c>
      <c r="D21" s="393">
        <v>1028</v>
      </c>
      <c r="E21" s="393">
        <v>1003</v>
      </c>
      <c r="F21" s="393">
        <v>1091</v>
      </c>
      <c r="G21" s="393">
        <v>1042</v>
      </c>
      <c r="H21" s="90"/>
      <c r="I21" s="90"/>
      <c r="J21" s="90"/>
      <c r="K21" s="90"/>
      <c r="L21" s="90"/>
      <c r="M21" s="90"/>
      <c r="N21" s="90"/>
      <c r="O21" s="86"/>
      <c r="P21" s="86"/>
      <c r="Q21" s="86"/>
      <c r="R21" s="86"/>
      <c r="S21" s="86"/>
      <c r="T21" s="86"/>
    </row>
    <row r="22" spans="1:20">
      <c r="A22" s="42"/>
      <c r="B22" s="309" t="s">
        <v>15</v>
      </c>
      <c r="C22" s="393">
        <v>1185</v>
      </c>
      <c r="D22" s="393">
        <v>1130</v>
      </c>
      <c r="E22" s="393">
        <v>1042</v>
      </c>
      <c r="F22" s="393">
        <v>1151</v>
      </c>
      <c r="G22" s="393">
        <v>1127</v>
      </c>
      <c r="H22" s="88"/>
      <c r="I22" s="88"/>
      <c r="J22" s="88"/>
      <c r="K22" s="88"/>
      <c r="L22" s="88"/>
      <c r="M22" s="88"/>
      <c r="N22" s="88"/>
      <c r="O22" s="86"/>
      <c r="P22" s="86"/>
      <c r="Q22" s="86"/>
      <c r="R22" s="86"/>
      <c r="S22" s="86"/>
      <c r="T22" s="86"/>
    </row>
    <row r="23" spans="1:20">
      <c r="A23" s="42"/>
      <c r="B23" s="309" t="s">
        <v>28</v>
      </c>
      <c r="C23" s="393">
        <v>2144</v>
      </c>
      <c r="D23" s="393">
        <v>1628</v>
      </c>
      <c r="E23" s="393">
        <v>1516</v>
      </c>
      <c r="F23" s="393">
        <v>1622</v>
      </c>
      <c r="G23" s="393">
        <v>1726</v>
      </c>
      <c r="H23" s="88"/>
      <c r="I23" s="88"/>
      <c r="J23" s="88"/>
      <c r="K23" s="88"/>
      <c r="L23" s="88"/>
      <c r="M23" s="88"/>
      <c r="N23" s="88"/>
      <c r="O23" s="86"/>
      <c r="P23" s="86"/>
      <c r="Q23" s="86"/>
      <c r="R23" s="86"/>
      <c r="S23" s="86"/>
      <c r="T23" s="86"/>
    </row>
    <row r="24" spans="1:20">
      <c r="A24" s="42"/>
      <c r="B24" s="309" t="s">
        <v>17</v>
      </c>
      <c r="C24" s="393">
        <v>956</v>
      </c>
      <c r="D24" s="393">
        <v>918</v>
      </c>
      <c r="E24" s="393">
        <v>873</v>
      </c>
      <c r="F24" s="393">
        <v>971</v>
      </c>
      <c r="G24" s="393">
        <v>930</v>
      </c>
      <c r="H24" s="88"/>
      <c r="I24" s="88"/>
      <c r="J24" s="88"/>
      <c r="K24" s="88"/>
      <c r="L24" s="88"/>
      <c r="M24" s="88"/>
      <c r="N24" s="88"/>
      <c r="O24" s="86"/>
      <c r="P24" s="86"/>
      <c r="Q24" s="86"/>
      <c r="R24" s="86"/>
      <c r="S24" s="86"/>
      <c r="T24" s="86"/>
    </row>
    <row r="25" spans="1:20">
      <c r="A25" s="42"/>
      <c r="B25" s="309" t="s">
        <v>30</v>
      </c>
      <c r="C25" s="393">
        <v>1415</v>
      </c>
      <c r="D25" s="393">
        <v>1313</v>
      </c>
      <c r="E25" s="393">
        <v>1271</v>
      </c>
      <c r="F25" s="393">
        <v>1459</v>
      </c>
      <c r="G25" s="393">
        <v>1365</v>
      </c>
      <c r="H25" s="88"/>
      <c r="I25" s="88"/>
      <c r="J25" s="88"/>
      <c r="K25" s="88"/>
      <c r="L25" s="88"/>
      <c r="M25" s="88"/>
      <c r="N25" s="88"/>
      <c r="O25" s="86"/>
      <c r="P25" s="86"/>
      <c r="Q25" s="86"/>
      <c r="R25" s="86"/>
      <c r="S25" s="86"/>
      <c r="T25" s="86"/>
    </row>
    <row r="26" spans="1:20">
      <c r="A26" s="42"/>
      <c r="B26" s="309" t="s">
        <v>20</v>
      </c>
      <c r="C26" s="393">
        <v>995</v>
      </c>
      <c r="D26" s="393">
        <v>1002</v>
      </c>
      <c r="E26" s="393">
        <v>947</v>
      </c>
      <c r="F26" s="393">
        <v>1052</v>
      </c>
      <c r="G26" s="393">
        <v>999</v>
      </c>
      <c r="H26" s="88"/>
      <c r="I26" s="88"/>
      <c r="J26" s="88"/>
      <c r="K26" s="88"/>
      <c r="L26" s="88"/>
      <c r="M26" s="88"/>
      <c r="N26" s="88"/>
      <c r="O26" s="86"/>
      <c r="P26" s="86"/>
      <c r="Q26" s="86"/>
      <c r="R26" s="86"/>
      <c r="S26" s="86"/>
      <c r="T26" s="86"/>
    </row>
    <row r="27" spans="1:20">
      <c r="A27" s="308"/>
      <c r="B27" s="384" t="s">
        <v>25</v>
      </c>
      <c r="C27" s="395">
        <v>909</v>
      </c>
      <c r="D27" s="395">
        <v>899</v>
      </c>
      <c r="E27" s="395">
        <v>878</v>
      </c>
      <c r="F27" s="395">
        <v>972</v>
      </c>
      <c r="G27" s="395">
        <v>914</v>
      </c>
      <c r="H27" s="308"/>
      <c r="I27" s="308"/>
      <c r="J27" s="308"/>
      <c r="K27" s="308"/>
      <c r="L27" s="308"/>
      <c r="M27" s="308"/>
      <c r="N27" s="308"/>
      <c r="O27" s="308"/>
      <c r="P27" s="308"/>
      <c r="Q27" s="308"/>
      <c r="R27" s="308"/>
      <c r="S27" s="308"/>
      <c r="T27" s="308"/>
    </row>
    <row r="28" spans="1:20">
      <c r="A28" s="471" t="s">
        <v>326</v>
      </c>
      <c r="B28" s="471"/>
      <c r="C28" s="471"/>
      <c r="D28" s="471"/>
      <c r="E28" s="471"/>
      <c r="F28" s="471"/>
      <c r="G28" s="301"/>
      <c r="H28" s="308"/>
      <c r="I28" s="308"/>
      <c r="J28" s="308"/>
      <c r="K28" s="308"/>
      <c r="L28" s="308"/>
      <c r="M28" s="308"/>
      <c r="N28" s="308"/>
      <c r="O28" s="308"/>
      <c r="P28" s="308"/>
      <c r="Q28" s="308"/>
      <c r="R28" s="308"/>
      <c r="S28" s="308"/>
      <c r="T28" s="308"/>
    </row>
    <row r="29" spans="1:20" ht="38.15" customHeight="1">
      <c r="A29" s="471" t="s">
        <v>327</v>
      </c>
      <c r="B29" s="471"/>
      <c r="C29" s="471"/>
      <c r="D29" s="471"/>
      <c r="E29" s="471"/>
      <c r="F29" s="471"/>
      <c r="G29" s="308"/>
      <c r="H29" s="308"/>
      <c r="I29" s="308"/>
      <c r="J29" s="308"/>
      <c r="K29" s="308"/>
      <c r="L29" s="308"/>
      <c r="M29" s="308"/>
      <c r="N29" s="308"/>
      <c r="O29" s="308"/>
      <c r="P29" s="308"/>
      <c r="Q29" s="308"/>
      <c r="R29" s="308"/>
      <c r="S29" s="308"/>
      <c r="T29" s="308"/>
    </row>
    <row r="30" spans="1:20">
      <c r="A30" s="316"/>
      <c r="B30" s="316"/>
      <c r="C30" s="316"/>
      <c r="D30" s="316"/>
      <c r="E30" s="316"/>
      <c r="F30" s="316"/>
      <c r="G30" s="308"/>
      <c r="H30" s="308"/>
      <c r="I30" s="308"/>
      <c r="J30" s="308"/>
      <c r="K30" s="308"/>
      <c r="L30" s="308"/>
      <c r="M30" s="308"/>
      <c r="N30" s="308"/>
      <c r="O30" s="308"/>
      <c r="P30" s="308"/>
      <c r="Q30" s="308"/>
      <c r="R30" s="308"/>
      <c r="S30" s="308"/>
      <c r="T30" s="308"/>
    </row>
    <row r="31" spans="1:20" s="73" customFormat="1">
      <c r="A31" s="469" t="s">
        <v>492</v>
      </c>
      <c r="B31" s="469"/>
      <c r="C31" s="469"/>
      <c r="D31" s="469"/>
      <c r="E31" s="469"/>
      <c r="F31" s="469"/>
      <c r="G31" s="302"/>
      <c r="H31" s="302"/>
      <c r="I31" s="302"/>
      <c r="J31" s="302"/>
      <c r="K31" s="302"/>
      <c r="L31" s="302"/>
      <c r="M31" s="302"/>
      <c r="N31" s="302"/>
      <c r="O31" s="302"/>
      <c r="P31" s="302"/>
      <c r="Q31" s="302"/>
      <c r="R31" s="302"/>
      <c r="S31" s="302"/>
      <c r="T31" s="302"/>
    </row>
    <row r="32" spans="1:20">
      <c r="A32" s="316"/>
      <c r="B32" s="316"/>
      <c r="C32" s="316"/>
      <c r="D32" s="316"/>
      <c r="E32" s="316"/>
      <c r="F32" s="316"/>
      <c r="G32" s="308"/>
      <c r="H32" s="308"/>
      <c r="I32" s="308"/>
      <c r="J32" s="308"/>
      <c r="K32" s="308"/>
      <c r="L32" s="308"/>
      <c r="M32" s="308"/>
      <c r="N32" s="308"/>
      <c r="O32" s="308"/>
      <c r="P32" s="308"/>
      <c r="Q32" s="308"/>
      <c r="R32" s="308"/>
      <c r="S32" s="308"/>
      <c r="T32" s="308"/>
    </row>
    <row r="33" spans="1:20">
      <c r="A33" s="42"/>
      <c r="B33" s="308"/>
      <c r="C33" s="74"/>
      <c r="D33" s="74"/>
      <c r="E33" s="74"/>
      <c r="F33" s="74"/>
      <c r="G33" s="74"/>
      <c r="H33" s="74"/>
      <c r="I33" s="74"/>
      <c r="J33" s="74"/>
      <c r="K33" s="74"/>
      <c r="L33" s="74"/>
      <c r="M33" s="74"/>
      <c r="N33" s="74"/>
      <c r="O33" s="308"/>
      <c r="P33" s="308"/>
      <c r="Q33" s="308"/>
      <c r="R33" s="308"/>
      <c r="S33" s="308"/>
      <c r="T33" s="308"/>
    </row>
    <row r="34" spans="1:20" ht="24">
      <c r="A34" s="42"/>
      <c r="B34" s="233"/>
      <c r="C34" s="91" t="s">
        <v>83</v>
      </c>
      <c r="D34" s="92" t="s">
        <v>84</v>
      </c>
      <c r="E34" s="92" t="s">
        <v>85</v>
      </c>
      <c r="F34" s="74" t="s">
        <v>86</v>
      </c>
      <c r="G34" s="108" t="s">
        <v>328</v>
      </c>
      <c r="H34" s="90"/>
      <c r="I34" s="90"/>
      <c r="J34" s="90"/>
      <c r="K34" s="90"/>
      <c r="L34" s="90"/>
      <c r="M34" s="90"/>
      <c r="N34" s="90"/>
      <c r="O34" s="86"/>
      <c r="P34" s="86"/>
      <c r="Q34" s="86"/>
      <c r="R34" s="86"/>
      <c r="S34" s="86"/>
      <c r="T34" s="86"/>
    </row>
    <row r="35" spans="1:20">
      <c r="A35" s="42"/>
      <c r="B35" s="324">
        <v>2017</v>
      </c>
      <c r="C35" s="88">
        <v>887</v>
      </c>
      <c r="D35" s="88">
        <v>855</v>
      </c>
      <c r="E35" s="88">
        <v>841</v>
      </c>
      <c r="F35" s="88">
        <v>917</v>
      </c>
      <c r="G35" s="88">
        <v>875</v>
      </c>
      <c r="H35" s="88"/>
      <c r="I35" s="88"/>
      <c r="J35" s="88"/>
      <c r="K35" s="88"/>
      <c r="L35" s="88"/>
      <c r="M35" s="88"/>
      <c r="N35" s="88"/>
      <c r="O35" s="86"/>
      <c r="P35" s="86"/>
      <c r="Q35" s="86"/>
      <c r="R35" s="86"/>
      <c r="S35" s="86"/>
      <c r="T35" s="86"/>
    </row>
    <row r="36" spans="1:20">
      <c r="A36" s="42"/>
      <c r="B36" s="324">
        <v>2018</v>
      </c>
      <c r="C36" s="396">
        <v>907</v>
      </c>
      <c r="D36" s="396">
        <v>902</v>
      </c>
      <c r="E36" s="396">
        <v>851</v>
      </c>
      <c r="F36" s="396">
        <v>933</v>
      </c>
      <c r="G36" s="396">
        <f>AVERAGE(C36:F36)</f>
        <v>898.25</v>
      </c>
      <c r="H36" s="88"/>
      <c r="I36" s="88"/>
      <c r="J36" s="88"/>
      <c r="K36" s="88"/>
      <c r="L36" s="88"/>
      <c r="M36" s="88"/>
      <c r="N36" s="88"/>
      <c r="O36" s="86"/>
      <c r="P36" s="86"/>
      <c r="Q36" s="86"/>
      <c r="R36" s="86"/>
      <c r="S36" s="86"/>
      <c r="T36" s="86"/>
    </row>
    <row r="37" spans="1:20">
      <c r="A37" s="42"/>
      <c r="B37" s="324">
        <v>2019</v>
      </c>
      <c r="C37" s="396">
        <v>909</v>
      </c>
      <c r="D37" s="396">
        <v>899</v>
      </c>
      <c r="E37" s="396">
        <v>878</v>
      </c>
      <c r="F37" s="396">
        <v>972</v>
      </c>
      <c r="G37" s="397">
        <v>914</v>
      </c>
      <c r="H37" s="88"/>
      <c r="I37" s="88"/>
      <c r="J37" s="88"/>
      <c r="K37" s="88"/>
      <c r="L37" s="88"/>
      <c r="M37" s="88"/>
      <c r="N37" s="88"/>
      <c r="O37" s="86"/>
      <c r="P37" s="86"/>
      <c r="Q37" s="86"/>
      <c r="R37" s="86"/>
      <c r="S37" s="86"/>
      <c r="T37" s="86"/>
    </row>
    <row r="38" spans="1:20">
      <c r="A38" s="316"/>
      <c r="B38" s="316"/>
      <c r="C38" s="316"/>
      <c r="D38" s="316"/>
      <c r="E38" s="316"/>
      <c r="F38" s="316"/>
      <c r="G38" s="308"/>
      <c r="H38" s="308"/>
      <c r="I38" s="308"/>
      <c r="J38" s="308"/>
      <c r="K38" s="308"/>
      <c r="L38" s="308"/>
      <c r="M38" s="308"/>
      <c r="N38" s="308"/>
      <c r="O38" s="308"/>
      <c r="P38" s="308"/>
      <c r="Q38" s="308"/>
      <c r="R38" s="308"/>
      <c r="S38" s="308"/>
      <c r="T38" s="308"/>
    </row>
    <row r="39" spans="1:20">
      <c r="A39" s="471" t="s">
        <v>326</v>
      </c>
      <c r="B39" s="471"/>
      <c r="C39" s="471"/>
      <c r="D39" s="471"/>
      <c r="E39" s="471"/>
      <c r="F39" s="471"/>
      <c r="G39" s="301"/>
      <c r="H39" s="308"/>
      <c r="I39" s="308"/>
      <c r="J39" s="308"/>
      <c r="K39" s="308"/>
      <c r="L39" s="308"/>
      <c r="M39" s="308"/>
      <c r="N39" s="308"/>
      <c r="O39" s="308"/>
      <c r="P39" s="308"/>
      <c r="Q39" s="308"/>
      <c r="R39" s="308"/>
      <c r="S39" s="308"/>
      <c r="T39" s="308"/>
    </row>
    <row r="40" spans="1:20" ht="38.15" customHeight="1">
      <c r="A40" s="471" t="s">
        <v>327</v>
      </c>
      <c r="B40" s="471"/>
      <c r="C40" s="471"/>
      <c r="D40" s="471"/>
      <c r="E40" s="471"/>
      <c r="F40" s="471"/>
      <c r="G40" s="308"/>
      <c r="H40" s="308"/>
      <c r="I40" s="308"/>
      <c r="J40" s="308"/>
      <c r="K40" s="308"/>
      <c r="L40" s="308"/>
      <c r="M40" s="308"/>
      <c r="N40" s="308"/>
      <c r="O40" s="308"/>
      <c r="P40" s="308"/>
      <c r="Q40" s="308"/>
      <c r="R40" s="308"/>
      <c r="S40" s="308"/>
      <c r="T40" s="308"/>
    </row>
    <row r="43" spans="1:20" s="73" customFormat="1">
      <c r="A43" s="469" t="s">
        <v>493</v>
      </c>
      <c r="B43" s="469"/>
      <c r="C43" s="469"/>
      <c r="D43" s="469"/>
      <c r="E43" s="469"/>
      <c r="F43" s="469"/>
      <c r="G43" s="302"/>
      <c r="H43" s="302"/>
      <c r="I43" s="302"/>
      <c r="J43" s="302"/>
      <c r="K43" s="302"/>
      <c r="L43" s="302"/>
      <c r="M43" s="302"/>
      <c r="N43" s="302"/>
      <c r="O43" s="302"/>
      <c r="P43" s="302"/>
      <c r="Q43" s="302"/>
      <c r="R43" s="302"/>
      <c r="S43" s="302"/>
      <c r="T43" s="302"/>
    </row>
    <row r="44" spans="1:20" s="248" customFormat="1">
      <c r="A44" s="308"/>
      <c r="B44" s="308"/>
      <c r="C44" s="308"/>
      <c r="D44" s="308"/>
      <c r="E44" s="308"/>
      <c r="F44" s="308"/>
      <c r="G44" s="308"/>
      <c r="H44" s="308"/>
      <c r="I44" s="308"/>
      <c r="J44" s="308"/>
      <c r="K44" s="308"/>
      <c r="L44" s="308"/>
      <c r="M44" s="308"/>
      <c r="N44" s="308"/>
      <c r="O44" s="308"/>
      <c r="P44" s="308"/>
      <c r="Q44" s="308"/>
      <c r="R44" s="308"/>
      <c r="S44" s="308"/>
      <c r="T44" s="308"/>
    </row>
    <row r="45" spans="1:20" s="248" customFormat="1">
      <c r="A45" s="308"/>
      <c r="B45" s="382"/>
      <c r="C45" s="487">
        <v>2019</v>
      </c>
      <c r="D45" s="487"/>
      <c r="E45" s="487"/>
      <c r="F45" s="487">
        <v>2020</v>
      </c>
      <c r="G45" s="487"/>
      <c r="H45" s="487"/>
      <c r="I45" s="487"/>
      <c r="J45" s="487"/>
      <c r="K45" s="487"/>
      <c r="L45" s="487"/>
      <c r="M45" s="487"/>
      <c r="N45" s="487"/>
      <c r="O45" s="308"/>
      <c r="P45" s="308"/>
      <c r="Q45" s="308"/>
      <c r="R45" s="308"/>
      <c r="S45" s="308"/>
      <c r="T45" s="308"/>
    </row>
    <row r="46" spans="1:20" s="248" customFormat="1">
      <c r="A46" s="308"/>
      <c r="B46" s="382"/>
      <c r="C46" s="45" t="s">
        <v>332</v>
      </c>
      <c r="D46" s="45" t="s">
        <v>333</v>
      </c>
      <c r="E46" s="69" t="s">
        <v>334</v>
      </c>
      <c r="F46" s="45" t="s">
        <v>335</v>
      </c>
      <c r="G46" s="69" t="s">
        <v>336</v>
      </c>
      <c r="H46" s="69" t="s">
        <v>614</v>
      </c>
      <c r="I46" s="69" t="s">
        <v>337</v>
      </c>
      <c r="J46" s="45" t="s">
        <v>338</v>
      </c>
      <c r="K46" s="69" t="s">
        <v>615</v>
      </c>
      <c r="L46" s="69" t="s">
        <v>329</v>
      </c>
      <c r="M46" s="45" t="s">
        <v>330</v>
      </c>
      <c r="N46" s="45" t="s">
        <v>331</v>
      </c>
      <c r="O46" s="308"/>
      <c r="P46" s="308"/>
      <c r="Q46" s="308"/>
      <c r="R46" s="308"/>
      <c r="S46" s="308"/>
      <c r="T46" s="308"/>
    </row>
    <row r="47" spans="1:20" s="248" customFormat="1">
      <c r="A47" s="43"/>
      <c r="B47" s="47" t="s">
        <v>25</v>
      </c>
      <c r="C47" s="258">
        <v>4.8000000000000001E-2</v>
      </c>
      <c r="D47" s="258">
        <v>0.05</v>
      </c>
      <c r="E47" s="258">
        <v>5.5E-2</v>
      </c>
      <c r="F47" s="258">
        <v>6.8000000000000005E-2</v>
      </c>
      <c r="G47" s="258">
        <v>6.4000000000000001E-2</v>
      </c>
      <c r="H47" s="258">
        <v>5.7000000000000002E-2</v>
      </c>
      <c r="I47" s="258">
        <v>0.33800000000000002</v>
      </c>
      <c r="J47" s="259">
        <v>0.32500000000000001</v>
      </c>
      <c r="K47" s="258">
        <v>0.34399999999999997</v>
      </c>
      <c r="L47" s="258">
        <v>0.245</v>
      </c>
      <c r="M47" s="261">
        <v>0.17899999999999999</v>
      </c>
      <c r="N47" s="258">
        <v>0.10100000000000001</v>
      </c>
      <c r="O47" s="308"/>
      <c r="P47" s="308"/>
      <c r="Q47" s="308"/>
      <c r="R47" s="308"/>
      <c r="S47" s="308"/>
      <c r="T47" s="308"/>
    </row>
    <row r="48" spans="1:20" s="248" customFormat="1">
      <c r="A48" s="43"/>
      <c r="B48" s="43" t="s">
        <v>31</v>
      </c>
      <c r="C48" s="255">
        <v>2.9000000000000001E-2</v>
      </c>
      <c r="D48" s="255">
        <v>2.8000000000000001E-2</v>
      </c>
      <c r="E48" s="255">
        <v>2.8000000000000001E-2</v>
      </c>
      <c r="F48" s="255">
        <v>3.5000000000000003E-2</v>
      </c>
      <c r="G48" s="255">
        <v>3.4000000000000002E-2</v>
      </c>
      <c r="H48" s="255">
        <v>0.03</v>
      </c>
      <c r="I48" s="255">
        <v>0.155</v>
      </c>
      <c r="J48" s="256">
        <v>0.14899999999999999</v>
      </c>
      <c r="K48" s="255">
        <v>0.16500000000000001</v>
      </c>
      <c r="L48" s="256">
        <v>0.14399999999999999</v>
      </c>
      <c r="M48" s="255">
        <v>0.112</v>
      </c>
      <c r="N48" s="255">
        <v>6.5000000000000002E-2</v>
      </c>
      <c r="O48" s="308"/>
      <c r="P48" s="308"/>
      <c r="Q48" s="308"/>
      <c r="R48" s="308"/>
      <c r="S48" s="308"/>
      <c r="T48" s="308"/>
    </row>
    <row r="49" spans="1:14" s="248" customFormat="1">
      <c r="A49" s="43"/>
      <c r="B49" s="43" t="s">
        <v>21</v>
      </c>
      <c r="C49" s="255">
        <v>3.2000000000000001E-2</v>
      </c>
      <c r="D49" s="255">
        <v>3.2000000000000001E-2</v>
      </c>
      <c r="E49" s="255">
        <v>3.2000000000000001E-2</v>
      </c>
      <c r="F49" s="255">
        <v>3.9E-2</v>
      </c>
      <c r="G49" s="255">
        <v>3.6999999999999998E-2</v>
      </c>
      <c r="H49" s="255">
        <v>3.2000000000000001E-2</v>
      </c>
      <c r="I49" s="255">
        <v>0.13400000000000001</v>
      </c>
      <c r="J49" s="256">
        <v>0.127</v>
      </c>
      <c r="K49" s="255">
        <v>0.14000000000000001</v>
      </c>
      <c r="L49" s="256">
        <v>0.123</v>
      </c>
      <c r="M49" s="255">
        <v>9.2999999999999999E-2</v>
      </c>
      <c r="N49" s="255">
        <v>5.1999999999999998E-2</v>
      </c>
    </row>
    <row r="50" spans="1:14" s="248" customFormat="1">
      <c r="A50" s="43"/>
      <c r="B50" s="43" t="s">
        <v>90</v>
      </c>
      <c r="C50" s="255">
        <v>0.04</v>
      </c>
      <c r="D50" s="255">
        <v>0.04</v>
      </c>
      <c r="E50" s="255">
        <v>4.1000000000000002E-2</v>
      </c>
      <c r="F50" s="255">
        <v>4.8000000000000001E-2</v>
      </c>
      <c r="G50" s="255">
        <v>4.5999999999999999E-2</v>
      </c>
      <c r="H50" s="255">
        <v>0.04</v>
      </c>
      <c r="I50" s="255">
        <v>0.16200000000000001</v>
      </c>
      <c r="J50" s="256">
        <v>0.152</v>
      </c>
      <c r="K50" s="255">
        <v>0.16600000000000001</v>
      </c>
      <c r="L50" s="256">
        <v>0.14499999999999999</v>
      </c>
      <c r="M50" s="255">
        <v>0.113</v>
      </c>
      <c r="N50" s="255">
        <v>6.5000000000000002E-2</v>
      </c>
    </row>
    <row r="51" spans="1:14" s="248" customFormat="1">
      <c r="A51" s="43"/>
      <c r="B51" s="43" t="s">
        <v>47</v>
      </c>
      <c r="C51" s="255">
        <v>5.6000000000000001E-2</v>
      </c>
      <c r="D51" s="255">
        <v>8.6999999999999994E-2</v>
      </c>
      <c r="E51" s="255">
        <v>0.105</v>
      </c>
      <c r="F51" s="255">
        <v>0.13600000000000001</v>
      </c>
      <c r="G51" s="255">
        <v>0.121</v>
      </c>
      <c r="H51" s="255">
        <v>0.109</v>
      </c>
      <c r="I51" s="255">
        <v>0.26900000000000002</v>
      </c>
      <c r="J51" s="256">
        <v>0.22600000000000001</v>
      </c>
      <c r="K51" s="255">
        <v>0.20200000000000001</v>
      </c>
      <c r="L51" s="256">
        <v>0.153</v>
      </c>
      <c r="M51" s="255">
        <v>0.112</v>
      </c>
      <c r="N51" s="255">
        <v>6.8000000000000005E-2</v>
      </c>
    </row>
    <row r="52" spans="1:14" s="248" customFormat="1">
      <c r="A52" s="43"/>
      <c r="B52" s="43" t="s">
        <v>92</v>
      </c>
      <c r="C52" s="255">
        <v>0.05</v>
      </c>
      <c r="D52" s="255">
        <v>5.2999999999999999E-2</v>
      </c>
      <c r="E52" s="255">
        <v>0.06</v>
      </c>
      <c r="F52" s="255">
        <v>7.2999999999999995E-2</v>
      </c>
      <c r="G52" s="255">
        <v>6.8000000000000005E-2</v>
      </c>
      <c r="H52" s="255">
        <v>0.06</v>
      </c>
      <c r="I52" s="255">
        <v>0.16500000000000001</v>
      </c>
      <c r="J52" s="256">
        <v>0.151</v>
      </c>
      <c r="K52" s="255">
        <v>0.16700000000000001</v>
      </c>
      <c r="L52" s="256">
        <v>0.151</v>
      </c>
      <c r="M52" s="255">
        <v>0.115</v>
      </c>
      <c r="N52" s="255">
        <v>6.7000000000000004E-2</v>
      </c>
    </row>
    <row r="53" spans="1:14" s="248" customFormat="1">
      <c r="A53" s="43"/>
      <c r="B53" s="43" t="s">
        <v>91</v>
      </c>
      <c r="C53" s="255">
        <v>4.3999999999999997E-2</v>
      </c>
      <c r="D53" s="255">
        <v>4.3999999999999997E-2</v>
      </c>
      <c r="E53" s="255">
        <v>4.4999999999999998E-2</v>
      </c>
      <c r="F53" s="255">
        <v>5.2999999999999999E-2</v>
      </c>
      <c r="G53" s="255">
        <v>0.05</v>
      </c>
      <c r="H53" s="255">
        <v>4.5999999999999999E-2</v>
      </c>
      <c r="I53" s="255">
        <v>0.16800000000000001</v>
      </c>
      <c r="J53" s="256">
        <v>0.16600000000000001</v>
      </c>
      <c r="K53" s="255">
        <v>0.189</v>
      </c>
      <c r="L53" s="256">
        <v>0.17199999999999999</v>
      </c>
      <c r="M53" s="255">
        <v>0.13800000000000001</v>
      </c>
      <c r="N53" s="255">
        <v>8.4000000000000005E-2</v>
      </c>
    </row>
    <row r="54" spans="1:14" s="248" customFormat="1">
      <c r="A54" s="43"/>
      <c r="B54" s="43" t="s">
        <v>89</v>
      </c>
      <c r="C54" s="255">
        <v>3.5000000000000003E-2</v>
      </c>
      <c r="D54" s="255">
        <v>3.5999999999999997E-2</v>
      </c>
      <c r="E54" s="255">
        <v>3.7999999999999999E-2</v>
      </c>
      <c r="F54" s="255">
        <v>4.5999999999999999E-2</v>
      </c>
      <c r="G54" s="255">
        <v>4.2999999999999997E-2</v>
      </c>
      <c r="H54" s="255">
        <v>3.6999999999999998E-2</v>
      </c>
      <c r="I54" s="255">
        <v>0.158</v>
      </c>
      <c r="J54" s="256">
        <v>0.14499999999999999</v>
      </c>
      <c r="K54" s="255">
        <v>0.157</v>
      </c>
      <c r="L54" s="256">
        <v>0.13400000000000001</v>
      </c>
      <c r="M54" s="255">
        <v>0.10199999999999999</v>
      </c>
      <c r="N54" s="255">
        <v>5.7000000000000002E-2</v>
      </c>
    </row>
    <row r="55" spans="1:14" s="248" customFormat="1">
      <c r="A55" s="43"/>
      <c r="B55" s="43" t="s">
        <v>88</v>
      </c>
      <c r="C55" s="255">
        <v>3.2000000000000001E-2</v>
      </c>
      <c r="D55" s="255">
        <v>3.2000000000000001E-2</v>
      </c>
      <c r="E55" s="255">
        <v>3.2000000000000001E-2</v>
      </c>
      <c r="F55" s="255">
        <v>3.7999999999999999E-2</v>
      </c>
      <c r="G55" s="255">
        <v>3.5999999999999997E-2</v>
      </c>
      <c r="H55" s="255">
        <v>3.3000000000000002E-2</v>
      </c>
      <c r="I55" s="255">
        <v>0.16</v>
      </c>
      <c r="J55" s="256">
        <v>0.158</v>
      </c>
      <c r="K55" s="255">
        <v>0.17799999999999999</v>
      </c>
      <c r="L55" s="256">
        <v>0.16</v>
      </c>
      <c r="M55" s="255">
        <v>0.126</v>
      </c>
      <c r="N55" s="255">
        <v>7.5999999999999998E-2</v>
      </c>
    </row>
    <row r="56" spans="1:14" s="248" customFormat="1">
      <c r="A56" s="43"/>
      <c r="B56" s="43" t="s">
        <v>19</v>
      </c>
      <c r="C56" s="255">
        <v>2.5999999999999999E-2</v>
      </c>
      <c r="D56" s="255">
        <v>2.5999999999999999E-2</v>
      </c>
      <c r="E56" s="255">
        <v>2.7E-2</v>
      </c>
      <c r="F56" s="255">
        <v>3.5000000000000003E-2</v>
      </c>
      <c r="G56" s="255">
        <v>3.4000000000000002E-2</v>
      </c>
      <c r="H56" s="255">
        <v>2.9000000000000001E-2</v>
      </c>
      <c r="I56" s="255">
        <v>0.123</v>
      </c>
      <c r="J56" s="256">
        <v>0.113</v>
      </c>
      <c r="K56" s="255">
        <v>0.124</v>
      </c>
      <c r="L56" s="256">
        <v>0.107</v>
      </c>
      <c r="M56" s="255">
        <v>8.1000000000000003E-2</v>
      </c>
      <c r="N56" s="255">
        <v>4.4999999999999998E-2</v>
      </c>
    </row>
    <row r="57" spans="1:14" s="248" customFormat="1">
      <c r="A57" s="43"/>
      <c r="B57" s="43" t="s">
        <v>27</v>
      </c>
      <c r="C57" s="255">
        <v>3.1E-2</v>
      </c>
      <c r="D57" s="255">
        <v>0.03</v>
      </c>
      <c r="E57" s="255">
        <v>3.1E-2</v>
      </c>
      <c r="F57" s="255">
        <v>3.9E-2</v>
      </c>
      <c r="G57" s="255">
        <v>3.5999999999999997E-2</v>
      </c>
      <c r="H57" s="255">
        <v>3.1E-2</v>
      </c>
      <c r="I57" s="255">
        <v>0.109</v>
      </c>
      <c r="J57" s="256">
        <v>0.106</v>
      </c>
      <c r="K57" s="255">
        <v>0.124</v>
      </c>
      <c r="L57" s="256">
        <v>0.114</v>
      </c>
      <c r="M57" s="255">
        <v>8.6999999999999994E-2</v>
      </c>
      <c r="N57" s="255">
        <v>5.0999999999999997E-2</v>
      </c>
    </row>
    <row r="58" spans="1:14" s="248" customFormat="1">
      <c r="A58" s="43"/>
      <c r="B58" s="43" t="s">
        <v>32</v>
      </c>
      <c r="C58" s="255">
        <v>0.03</v>
      </c>
      <c r="D58" s="255">
        <v>0.03</v>
      </c>
      <c r="E58" s="255">
        <v>0.03</v>
      </c>
      <c r="F58" s="255">
        <v>3.6999999999999998E-2</v>
      </c>
      <c r="G58" s="255">
        <v>3.5999999999999997E-2</v>
      </c>
      <c r="H58" s="255">
        <v>3.2000000000000001E-2</v>
      </c>
      <c r="I58" s="255">
        <v>0.14199999999999999</v>
      </c>
      <c r="J58" s="256">
        <v>0.13500000000000001</v>
      </c>
      <c r="K58" s="255">
        <v>0.14899999999999999</v>
      </c>
      <c r="L58" s="256">
        <v>0.13200000000000001</v>
      </c>
      <c r="M58" s="255">
        <v>0.10199999999999999</v>
      </c>
      <c r="N58" s="255">
        <v>5.8999999999999997E-2</v>
      </c>
    </row>
    <row r="59" spans="1:14" s="248" customFormat="1">
      <c r="A59" s="43"/>
      <c r="B59" s="43" t="s">
        <v>24</v>
      </c>
      <c r="C59" s="255">
        <v>0.03</v>
      </c>
      <c r="D59" s="255">
        <v>3.1E-2</v>
      </c>
      <c r="E59" s="255">
        <v>3.2000000000000001E-2</v>
      </c>
      <c r="F59" s="255">
        <v>3.9E-2</v>
      </c>
      <c r="G59" s="255">
        <v>3.7999999999999999E-2</v>
      </c>
      <c r="H59" s="255">
        <v>3.3000000000000002E-2</v>
      </c>
      <c r="I59" s="255">
        <v>0.156</v>
      </c>
      <c r="J59" s="256">
        <v>0.14199999999999999</v>
      </c>
      <c r="K59" s="255">
        <v>0.154</v>
      </c>
      <c r="L59" s="256">
        <v>0.129</v>
      </c>
      <c r="M59" s="255">
        <v>9.9000000000000005E-2</v>
      </c>
      <c r="N59" s="255">
        <v>5.7000000000000002E-2</v>
      </c>
    </row>
    <row r="60" spans="1:14" s="248" customFormat="1">
      <c r="A60" s="43"/>
      <c r="B60" s="43" t="s">
        <v>26</v>
      </c>
      <c r="C60" s="255">
        <v>2.7E-2</v>
      </c>
      <c r="D60" s="255">
        <v>2.7E-2</v>
      </c>
      <c r="E60" s="255">
        <v>2.8000000000000001E-2</v>
      </c>
      <c r="F60" s="255">
        <v>3.4000000000000002E-2</v>
      </c>
      <c r="G60" s="255">
        <v>3.3000000000000002E-2</v>
      </c>
      <c r="H60" s="255">
        <v>2.9000000000000001E-2</v>
      </c>
      <c r="I60" s="255">
        <v>0.13</v>
      </c>
      <c r="J60" s="256">
        <v>0.122</v>
      </c>
      <c r="K60" s="255">
        <v>0.13500000000000001</v>
      </c>
      <c r="L60" s="256">
        <v>0.115</v>
      </c>
      <c r="M60" s="255">
        <v>8.8999999999999996E-2</v>
      </c>
      <c r="N60" s="255">
        <v>0.05</v>
      </c>
    </row>
    <row r="61" spans="1:14" s="248" customFormat="1">
      <c r="A61" s="43"/>
      <c r="B61" s="43" t="s">
        <v>18</v>
      </c>
      <c r="C61" s="255">
        <v>3.4000000000000002E-2</v>
      </c>
      <c r="D61" s="255">
        <v>3.5999999999999997E-2</v>
      </c>
      <c r="E61" s="255">
        <v>3.7999999999999999E-2</v>
      </c>
      <c r="F61" s="255">
        <v>4.8000000000000001E-2</v>
      </c>
      <c r="G61" s="255">
        <v>4.5999999999999999E-2</v>
      </c>
      <c r="H61" s="255">
        <v>0.04</v>
      </c>
      <c r="I61" s="255">
        <v>0.17299999999999999</v>
      </c>
      <c r="J61" s="256">
        <v>0.156</v>
      </c>
      <c r="K61" s="255">
        <v>0.16600000000000001</v>
      </c>
      <c r="L61" s="256">
        <v>0.13500000000000001</v>
      </c>
      <c r="M61" s="255">
        <v>0.10299999999999999</v>
      </c>
      <c r="N61" s="255">
        <v>5.8000000000000003E-2</v>
      </c>
    </row>
    <row r="62" spans="1:14" s="248" customFormat="1">
      <c r="A62" s="43"/>
      <c r="B62" s="47" t="s">
        <v>8</v>
      </c>
      <c r="C62" s="255">
        <v>4.1000000000000002E-2</v>
      </c>
      <c r="D62" s="255">
        <v>4.1000000000000002E-2</v>
      </c>
      <c r="E62" s="255">
        <v>4.2999999999999997E-2</v>
      </c>
      <c r="F62" s="255">
        <v>5.3999999999999999E-2</v>
      </c>
      <c r="G62" s="255">
        <v>5.0999999999999997E-2</v>
      </c>
      <c r="H62" s="255">
        <v>4.5999999999999999E-2</v>
      </c>
      <c r="I62" s="255">
        <v>0.19800000000000001</v>
      </c>
      <c r="J62" s="256">
        <v>0.188</v>
      </c>
      <c r="K62" s="255">
        <v>0.20599999999999999</v>
      </c>
      <c r="L62" s="256">
        <v>0.182</v>
      </c>
      <c r="M62" s="255">
        <v>0.14399999999999999</v>
      </c>
      <c r="N62" s="255">
        <v>8.5999999999999993E-2</v>
      </c>
    </row>
    <row r="63" spans="1:14" s="248" customFormat="1">
      <c r="A63" s="43"/>
      <c r="B63" s="43" t="s">
        <v>15</v>
      </c>
      <c r="C63" s="255">
        <v>4.7E-2</v>
      </c>
      <c r="D63" s="255">
        <v>4.7E-2</v>
      </c>
      <c r="E63" s="255">
        <v>5.2999999999999999E-2</v>
      </c>
      <c r="F63" s="255">
        <v>6.2E-2</v>
      </c>
      <c r="G63" s="255">
        <v>5.8000000000000003E-2</v>
      </c>
      <c r="H63" s="255">
        <v>5.0999999999999997E-2</v>
      </c>
      <c r="I63" s="255">
        <v>0.14399999999999999</v>
      </c>
      <c r="J63" s="256">
        <v>0.13300000000000001</v>
      </c>
      <c r="K63" s="255">
        <v>0.14899999999999999</v>
      </c>
      <c r="L63" s="256">
        <v>0.13700000000000001</v>
      </c>
      <c r="M63" s="255">
        <v>0.107</v>
      </c>
      <c r="N63" s="255">
        <v>6.2E-2</v>
      </c>
    </row>
    <row r="64" spans="1:14" s="248" customFormat="1">
      <c r="A64" s="43"/>
      <c r="B64" s="43" t="s">
        <v>28</v>
      </c>
      <c r="C64" s="255">
        <v>2.9000000000000001E-2</v>
      </c>
      <c r="D64" s="255">
        <v>2.9000000000000001E-2</v>
      </c>
      <c r="E64" s="255">
        <v>0.03</v>
      </c>
      <c r="F64" s="255">
        <v>3.5999999999999997E-2</v>
      </c>
      <c r="G64" s="255">
        <v>3.5000000000000003E-2</v>
      </c>
      <c r="H64" s="255">
        <v>3.1E-2</v>
      </c>
      <c r="I64" s="255">
        <v>0.124</v>
      </c>
      <c r="J64" s="256">
        <v>0.11799999999999999</v>
      </c>
      <c r="K64" s="255">
        <v>0.13200000000000001</v>
      </c>
      <c r="L64" s="256">
        <v>0.11600000000000001</v>
      </c>
      <c r="M64" s="255">
        <v>8.8999999999999996E-2</v>
      </c>
      <c r="N64" s="255">
        <v>5.0999999999999997E-2</v>
      </c>
    </row>
    <row r="65" spans="1:17" s="248" customFormat="1">
      <c r="A65" s="43"/>
      <c r="B65" s="43" t="s">
        <v>17</v>
      </c>
      <c r="C65" s="255">
        <v>3.2000000000000001E-2</v>
      </c>
      <c r="D65" s="255">
        <v>3.2000000000000001E-2</v>
      </c>
      <c r="E65" s="255">
        <v>3.5999999999999997E-2</v>
      </c>
      <c r="F65" s="255">
        <v>4.5999999999999999E-2</v>
      </c>
      <c r="G65" s="255">
        <v>4.3999999999999997E-2</v>
      </c>
      <c r="H65" s="255">
        <v>3.9E-2</v>
      </c>
      <c r="I65" s="255">
        <v>0.17100000000000001</v>
      </c>
      <c r="J65" s="256">
        <v>0.15</v>
      </c>
      <c r="K65" s="255">
        <v>0.158</v>
      </c>
      <c r="L65" s="256">
        <v>0.13400000000000001</v>
      </c>
      <c r="M65" s="255">
        <v>0.10299999999999999</v>
      </c>
      <c r="N65" s="255">
        <v>5.7000000000000002E-2</v>
      </c>
      <c r="O65" s="308"/>
      <c r="P65" s="308"/>
      <c r="Q65" s="308"/>
    </row>
    <row r="66" spans="1:17" s="248" customFormat="1">
      <c r="A66" s="43"/>
      <c r="B66" s="43" t="s">
        <v>30</v>
      </c>
      <c r="C66" s="255">
        <v>3.5999999999999997E-2</v>
      </c>
      <c r="D66" s="255">
        <v>3.5000000000000003E-2</v>
      </c>
      <c r="E66" s="255">
        <v>3.6999999999999998E-2</v>
      </c>
      <c r="F66" s="255">
        <v>4.4999999999999998E-2</v>
      </c>
      <c r="G66" s="255">
        <v>4.2999999999999997E-2</v>
      </c>
      <c r="H66" s="255">
        <v>3.9E-2</v>
      </c>
      <c r="I66" s="255">
        <v>0.154</v>
      </c>
      <c r="J66" s="256">
        <v>0.14799999999999999</v>
      </c>
      <c r="K66" s="255">
        <v>0.16400000000000001</v>
      </c>
      <c r="L66" s="256">
        <v>0.14599999999999999</v>
      </c>
      <c r="M66" s="255">
        <v>0.114</v>
      </c>
      <c r="N66" s="255">
        <v>6.8000000000000005E-2</v>
      </c>
      <c r="O66" s="308"/>
      <c r="P66" s="308"/>
      <c r="Q66" s="308"/>
    </row>
    <row r="67" spans="1:17" s="248" customFormat="1">
      <c r="A67" s="43"/>
      <c r="B67" s="43" t="s">
        <v>20</v>
      </c>
      <c r="C67" s="255">
        <v>0.03</v>
      </c>
      <c r="D67" s="255">
        <v>3.1E-2</v>
      </c>
      <c r="E67" s="255">
        <v>3.4000000000000002E-2</v>
      </c>
      <c r="F67" s="255">
        <v>4.3999999999999997E-2</v>
      </c>
      <c r="G67" s="255">
        <v>4.2000000000000003E-2</v>
      </c>
      <c r="H67" s="255">
        <v>3.5999999999999997E-2</v>
      </c>
      <c r="I67" s="255">
        <v>0.14399999999999999</v>
      </c>
      <c r="J67" s="256">
        <v>0.127</v>
      </c>
      <c r="K67" s="255">
        <v>0.13800000000000001</v>
      </c>
      <c r="L67" s="256">
        <v>0.121</v>
      </c>
      <c r="M67" s="255">
        <v>9.1999999999999998E-2</v>
      </c>
      <c r="N67" s="257">
        <v>5.1999999999999998E-2</v>
      </c>
      <c r="O67" s="308"/>
      <c r="P67" s="308"/>
      <c r="Q67" s="308"/>
    </row>
    <row r="68" spans="1:17" s="248" customFormat="1">
      <c r="A68" s="43"/>
      <c r="B68" s="49" t="s">
        <v>9</v>
      </c>
      <c r="C68" s="398">
        <v>3.4000000000000002E-2</v>
      </c>
      <c r="D68" s="398">
        <v>3.5000000000000003E-2</v>
      </c>
      <c r="E68" s="398">
        <v>3.6000000000000004E-2</v>
      </c>
      <c r="F68" s="398">
        <v>4.4000000000000004E-2</v>
      </c>
      <c r="G68" s="398">
        <v>4.2000000000000003E-2</v>
      </c>
      <c r="H68" s="398">
        <v>3.7000000000000005E-2</v>
      </c>
      <c r="I68" s="398">
        <v>0.159</v>
      </c>
      <c r="J68" s="399">
        <v>0.151</v>
      </c>
      <c r="K68" s="398">
        <v>0.16600000000000001</v>
      </c>
      <c r="L68" s="399">
        <v>0.14400000000000002</v>
      </c>
      <c r="M68" s="398">
        <v>0.111</v>
      </c>
      <c r="N68" s="398">
        <v>6.5000000000000002E-2</v>
      </c>
      <c r="O68" s="308"/>
      <c r="P68" s="308"/>
      <c r="Q68" s="308"/>
    </row>
    <row r="69" spans="1:17" s="248" customFormat="1">
      <c r="A69" s="308"/>
      <c r="B69" s="47" t="s">
        <v>25</v>
      </c>
      <c r="C69" s="258">
        <v>4.8000000000000001E-2</v>
      </c>
      <c r="D69" s="258">
        <v>0.05</v>
      </c>
      <c r="E69" s="258">
        <v>5.5E-2</v>
      </c>
      <c r="F69" s="258">
        <v>6.8000000000000005E-2</v>
      </c>
      <c r="G69" s="258">
        <v>6.4000000000000001E-2</v>
      </c>
      <c r="H69" s="258">
        <v>5.7000000000000002E-2</v>
      </c>
      <c r="I69" s="258">
        <v>0.33800000000000002</v>
      </c>
      <c r="J69" s="259">
        <v>0.32500000000000001</v>
      </c>
      <c r="K69" s="258">
        <v>0.34399999999999997</v>
      </c>
      <c r="L69" s="258">
        <v>0.245</v>
      </c>
      <c r="M69" s="261">
        <v>0.17899999999999999</v>
      </c>
      <c r="N69" s="258">
        <v>0.10100000000000001</v>
      </c>
      <c r="O69" s="308"/>
      <c r="P69" s="308"/>
      <c r="Q69" s="308"/>
    </row>
    <row r="70" spans="1:17" s="248" customFormat="1">
      <c r="A70" s="308"/>
      <c r="B70" s="308"/>
      <c r="C70" s="308"/>
      <c r="D70" s="308"/>
      <c r="E70" s="308"/>
      <c r="F70" s="308"/>
      <c r="G70" s="308"/>
      <c r="H70" s="308"/>
      <c r="I70" s="308"/>
      <c r="J70" s="308"/>
      <c r="K70" s="308"/>
      <c r="L70" s="308"/>
      <c r="M70" s="308"/>
      <c r="N70" s="308"/>
      <c r="O70" s="308"/>
      <c r="P70" s="308"/>
      <c r="Q70" s="308"/>
    </row>
    <row r="71" spans="1:17" s="248" customFormat="1" ht="26.5" customHeight="1">
      <c r="A71" s="471" t="s">
        <v>339</v>
      </c>
      <c r="B71" s="471"/>
      <c r="C71" s="471"/>
      <c r="D71" s="471"/>
      <c r="E71" s="471"/>
      <c r="F71" s="471"/>
      <c r="G71" s="308"/>
      <c r="H71" s="308"/>
      <c r="I71" s="308"/>
      <c r="J71" s="308"/>
      <c r="K71" s="308"/>
      <c r="L71" s="308"/>
      <c r="M71" s="308"/>
      <c r="N71" s="308"/>
      <c r="O71" s="308"/>
      <c r="P71" s="308"/>
      <c r="Q71" s="308"/>
    </row>
    <row r="72" spans="1:17" s="248" customFormat="1">
      <c r="A72" s="471" t="s">
        <v>340</v>
      </c>
      <c r="B72" s="471"/>
      <c r="C72" s="471"/>
      <c r="D72" s="471"/>
      <c r="E72" s="471"/>
      <c r="F72" s="471"/>
      <c r="G72" s="308"/>
      <c r="H72" s="308"/>
      <c r="I72" s="308"/>
      <c r="J72" s="308"/>
      <c r="K72" s="308"/>
      <c r="L72" s="308"/>
      <c r="M72" s="308"/>
      <c r="N72" s="308"/>
      <c r="O72" s="308"/>
      <c r="P72" s="308"/>
      <c r="Q72" s="308"/>
    </row>
    <row r="73" spans="1:17" s="248" customFormat="1">
      <c r="A73" s="316"/>
      <c r="B73" s="316"/>
      <c r="C73" s="316"/>
      <c r="D73" s="316"/>
      <c r="E73" s="316"/>
      <c r="F73" s="316"/>
      <c r="G73" s="308"/>
      <c r="H73" s="308"/>
      <c r="I73" s="308"/>
      <c r="J73" s="308"/>
      <c r="K73" s="308"/>
      <c r="L73" s="308"/>
      <c r="M73" s="308"/>
      <c r="N73" s="308"/>
      <c r="O73" s="308"/>
      <c r="P73" s="308"/>
      <c r="Q73" s="308"/>
    </row>
    <row r="74" spans="1:17" s="73" customFormat="1">
      <c r="A74" s="220" t="s">
        <v>540</v>
      </c>
      <c r="B74" s="221"/>
      <c r="C74" s="221"/>
      <c r="D74" s="221"/>
      <c r="E74" s="221"/>
      <c r="F74" s="221"/>
      <c r="G74" s="302"/>
      <c r="H74" s="302"/>
      <c r="I74" s="302"/>
      <c r="J74" s="302"/>
      <c r="K74" s="302"/>
      <c r="L74" s="302"/>
      <c r="M74" s="302"/>
      <c r="N74" s="302"/>
      <c r="O74" s="302"/>
      <c r="P74" s="302"/>
      <c r="Q74" s="302"/>
    </row>
    <row r="75" spans="1:17" s="248" customFormat="1">
      <c r="A75" s="316"/>
      <c r="B75" s="316"/>
      <c r="C75" s="316"/>
      <c r="D75" s="316"/>
      <c r="E75" s="316"/>
      <c r="F75" s="316"/>
      <c r="G75" s="308"/>
      <c r="H75" s="308"/>
      <c r="I75" s="308"/>
      <c r="J75" s="308"/>
      <c r="K75" s="308"/>
      <c r="L75" s="308"/>
      <c r="M75" s="308"/>
      <c r="N75" s="308"/>
      <c r="O75" s="308"/>
      <c r="P75" s="308"/>
      <c r="Q75" s="308"/>
    </row>
    <row r="76" spans="1:17" s="248" customFormat="1">
      <c r="A76" s="316"/>
      <c r="B76" s="382"/>
      <c r="C76" s="338"/>
      <c r="D76" s="487">
        <v>2019</v>
      </c>
      <c r="E76" s="487"/>
      <c r="F76" s="487"/>
      <c r="G76" s="487">
        <v>2020</v>
      </c>
      <c r="H76" s="487"/>
      <c r="I76" s="487"/>
      <c r="J76" s="487"/>
      <c r="K76" s="487"/>
      <c r="L76" s="487"/>
      <c r="M76" s="487"/>
      <c r="N76" s="487"/>
      <c r="O76" s="487"/>
      <c r="P76" s="382"/>
      <c r="Q76" s="308"/>
    </row>
    <row r="77" spans="1:17" s="248" customFormat="1">
      <c r="A77" s="316"/>
      <c r="B77" s="382"/>
      <c r="C77" s="69" t="s">
        <v>87</v>
      </c>
      <c r="D77" s="45" t="s">
        <v>332</v>
      </c>
      <c r="E77" s="45" t="s">
        <v>333</v>
      </c>
      <c r="F77" s="69" t="s">
        <v>334</v>
      </c>
      <c r="G77" s="45" t="s">
        <v>335</v>
      </c>
      <c r="H77" s="69" t="s">
        <v>336</v>
      </c>
      <c r="I77" s="69" t="s">
        <v>614</v>
      </c>
      <c r="J77" s="69" t="s">
        <v>337</v>
      </c>
      <c r="K77" s="45" t="s">
        <v>338</v>
      </c>
      <c r="L77" s="69" t="s">
        <v>615</v>
      </c>
      <c r="M77" s="69" t="s">
        <v>329</v>
      </c>
      <c r="N77" s="45" t="s">
        <v>330</v>
      </c>
      <c r="O77" s="45" t="s">
        <v>331</v>
      </c>
      <c r="P77" s="45" t="s">
        <v>13</v>
      </c>
      <c r="Q77" s="69" t="s">
        <v>616</v>
      </c>
    </row>
    <row r="78" spans="1:17" s="234" customFormat="1">
      <c r="A78" s="315"/>
      <c r="B78" s="43" t="s">
        <v>19</v>
      </c>
      <c r="C78" s="260">
        <f t="shared" ref="C78:C96" si="0">MEDIAN(D78:O78)</f>
        <v>0.04</v>
      </c>
      <c r="D78" s="255">
        <v>2.5999999999999999E-2</v>
      </c>
      <c r="E78" s="255">
        <v>2.5999999999999999E-2</v>
      </c>
      <c r="F78" s="255">
        <v>2.7E-2</v>
      </c>
      <c r="G78" s="255">
        <v>3.5000000000000003E-2</v>
      </c>
      <c r="H78" s="255">
        <v>3.4000000000000002E-2</v>
      </c>
      <c r="I78" s="255">
        <v>2.9000000000000001E-2</v>
      </c>
      <c r="J78" s="255">
        <v>0.123</v>
      </c>
      <c r="K78" s="256">
        <v>0.113</v>
      </c>
      <c r="L78" s="255">
        <v>0.124</v>
      </c>
      <c r="M78" s="256">
        <v>0.107</v>
      </c>
      <c r="N78" s="255">
        <v>8.1000000000000003E-2</v>
      </c>
      <c r="O78" s="255">
        <v>4.4999999999999998E-2</v>
      </c>
      <c r="Q78" s="255">
        <v>5.5E-2</v>
      </c>
    </row>
    <row r="79" spans="1:17" s="248" customFormat="1">
      <c r="A79" s="316"/>
      <c r="B79" s="43" t="s">
        <v>26</v>
      </c>
      <c r="C79" s="260">
        <f t="shared" si="0"/>
        <v>4.2000000000000003E-2</v>
      </c>
      <c r="D79" s="255">
        <v>2.7E-2</v>
      </c>
      <c r="E79" s="255">
        <v>2.7E-2</v>
      </c>
      <c r="F79" s="255">
        <v>2.8000000000000001E-2</v>
      </c>
      <c r="G79" s="255">
        <v>3.4000000000000002E-2</v>
      </c>
      <c r="H79" s="255">
        <v>3.3000000000000002E-2</v>
      </c>
      <c r="I79" s="255">
        <v>2.9000000000000001E-2</v>
      </c>
      <c r="J79" s="255">
        <v>0.13</v>
      </c>
      <c r="K79" s="256">
        <v>0.122</v>
      </c>
      <c r="L79" s="255">
        <v>0.13500000000000001</v>
      </c>
      <c r="M79" s="256">
        <v>0.115</v>
      </c>
      <c r="N79" s="255">
        <v>8.8999999999999996E-2</v>
      </c>
      <c r="O79" s="255">
        <v>0.05</v>
      </c>
      <c r="Q79" s="255">
        <v>5.5E-2</v>
      </c>
    </row>
    <row r="80" spans="1:17" s="248" customFormat="1">
      <c r="A80" s="316"/>
      <c r="B80" s="43" t="s">
        <v>28</v>
      </c>
      <c r="C80" s="260">
        <f t="shared" si="0"/>
        <v>4.3499999999999997E-2</v>
      </c>
      <c r="D80" s="255">
        <v>2.9000000000000001E-2</v>
      </c>
      <c r="E80" s="255">
        <v>2.9000000000000001E-2</v>
      </c>
      <c r="F80" s="255">
        <v>0.03</v>
      </c>
      <c r="G80" s="255">
        <v>3.5999999999999997E-2</v>
      </c>
      <c r="H80" s="255">
        <v>3.5000000000000003E-2</v>
      </c>
      <c r="I80" s="255">
        <v>3.1E-2</v>
      </c>
      <c r="J80" s="255">
        <v>0.124</v>
      </c>
      <c r="K80" s="256">
        <v>0.11799999999999999</v>
      </c>
      <c r="L80" s="255">
        <v>0.13200000000000001</v>
      </c>
      <c r="M80" s="256">
        <v>0.11600000000000001</v>
      </c>
      <c r="N80" s="255">
        <v>8.8999999999999996E-2</v>
      </c>
      <c r="O80" s="255">
        <v>5.0999999999999997E-2</v>
      </c>
      <c r="Q80" s="255">
        <v>5.5E-2</v>
      </c>
    </row>
    <row r="81" spans="1:17" s="248" customFormat="1">
      <c r="A81" s="316"/>
      <c r="B81" s="43" t="s">
        <v>27</v>
      </c>
      <c r="C81" s="260">
        <f t="shared" si="0"/>
        <v>4.4999999999999998E-2</v>
      </c>
      <c r="D81" s="255">
        <v>3.1E-2</v>
      </c>
      <c r="E81" s="255">
        <v>0.03</v>
      </c>
      <c r="F81" s="255">
        <v>3.1E-2</v>
      </c>
      <c r="G81" s="255">
        <v>3.9E-2</v>
      </c>
      <c r="H81" s="255">
        <v>3.5999999999999997E-2</v>
      </c>
      <c r="I81" s="255">
        <v>3.1E-2</v>
      </c>
      <c r="J81" s="255">
        <v>0.109</v>
      </c>
      <c r="K81" s="256">
        <v>0.106</v>
      </c>
      <c r="L81" s="255">
        <v>0.124</v>
      </c>
      <c r="M81" s="256">
        <v>0.114</v>
      </c>
      <c r="N81" s="255">
        <v>8.6999999999999994E-2</v>
      </c>
      <c r="O81" s="255">
        <v>5.0999999999999997E-2</v>
      </c>
      <c r="Q81" s="255">
        <v>5.5E-2</v>
      </c>
    </row>
    <row r="82" spans="1:17" s="248" customFormat="1">
      <c r="A82" s="316"/>
      <c r="B82" s="43" t="s">
        <v>21</v>
      </c>
      <c r="C82" s="260">
        <f t="shared" si="0"/>
        <v>4.5499999999999999E-2</v>
      </c>
      <c r="D82" s="255">
        <v>3.2000000000000001E-2</v>
      </c>
      <c r="E82" s="255">
        <v>3.2000000000000001E-2</v>
      </c>
      <c r="F82" s="255">
        <v>3.2000000000000001E-2</v>
      </c>
      <c r="G82" s="255">
        <v>3.9E-2</v>
      </c>
      <c r="H82" s="255">
        <v>3.6999999999999998E-2</v>
      </c>
      <c r="I82" s="255">
        <v>3.2000000000000001E-2</v>
      </c>
      <c r="J82" s="255">
        <v>0.13400000000000001</v>
      </c>
      <c r="K82" s="256">
        <v>0.127</v>
      </c>
      <c r="L82" s="255">
        <v>0.14000000000000001</v>
      </c>
      <c r="M82" s="256">
        <v>0.123</v>
      </c>
      <c r="N82" s="255">
        <v>9.2999999999999999E-2</v>
      </c>
      <c r="O82" s="255">
        <v>5.1999999999999998E-2</v>
      </c>
      <c r="Q82" s="255">
        <v>5.5E-2</v>
      </c>
    </row>
    <row r="83" spans="1:17" s="248" customFormat="1">
      <c r="A83" s="316"/>
      <c r="B83" s="43" t="s">
        <v>32</v>
      </c>
      <c r="C83" s="260">
        <f t="shared" si="0"/>
        <v>4.8000000000000001E-2</v>
      </c>
      <c r="D83" s="255">
        <v>0.03</v>
      </c>
      <c r="E83" s="255">
        <v>0.03</v>
      </c>
      <c r="F83" s="255">
        <v>0.03</v>
      </c>
      <c r="G83" s="255">
        <v>3.6999999999999998E-2</v>
      </c>
      <c r="H83" s="255">
        <v>3.5999999999999997E-2</v>
      </c>
      <c r="I83" s="255">
        <v>3.2000000000000001E-2</v>
      </c>
      <c r="J83" s="255">
        <v>0.14199999999999999</v>
      </c>
      <c r="K83" s="256">
        <v>0.13500000000000001</v>
      </c>
      <c r="L83" s="255">
        <v>0.14899999999999999</v>
      </c>
      <c r="M83" s="256">
        <v>0.13200000000000001</v>
      </c>
      <c r="N83" s="255">
        <v>0.10199999999999999</v>
      </c>
      <c r="O83" s="255">
        <v>5.8999999999999997E-2</v>
      </c>
      <c r="Q83" s="255">
        <v>5.5E-2</v>
      </c>
    </row>
    <row r="84" spans="1:17" s="248" customFormat="1">
      <c r="A84" s="316"/>
      <c r="B84" s="43" t="s">
        <v>24</v>
      </c>
      <c r="C84" s="260">
        <f t="shared" si="0"/>
        <v>4.8000000000000001E-2</v>
      </c>
      <c r="D84" s="255">
        <v>0.03</v>
      </c>
      <c r="E84" s="255">
        <v>3.1E-2</v>
      </c>
      <c r="F84" s="255">
        <v>3.2000000000000001E-2</v>
      </c>
      <c r="G84" s="255">
        <v>3.9E-2</v>
      </c>
      <c r="H84" s="255">
        <v>3.7999999999999999E-2</v>
      </c>
      <c r="I84" s="255">
        <v>3.3000000000000002E-2</v>
      </c>
      <c r="J84" s="255">
        <v>0.156</v>
      </c>
      <c r="K84" s="256">
        <v>0.14199999999999999</v>
      </c>
      <c r="L84" s="255">
        <v>0.154</v>
      </c>
      <c r="M84" s="256">
        <v>0.129</v>
      </c>
      <c r="N84" s="255">
        <v>9.9000000000000005E-2</v>
      </c>
      <c r="O84" s="255">
        <v>5.7000000000000002E-2</v>
      </c>
      <c r="Q84" s="255">
        <v>5.5E-2</v>
      </c>
    </row>
    <row r="85" spans="1:17" s="248" customFormat="1">
      <c r="A85" s="316"/>
      <c r="B85" s="43" t="s">
        <v>20</v>
      </c>
      <c r="C85" s="260">
        <f t="shared" si="0"/>
        <v>4.8000000000000001E-2</v>
      </c>
      <c r="D85" s="255">
        <v>0.03</v>
      </c>
      <c r="E85" s="255">
        <v>3.1E-2</v>
      </c>
      <c r="F85" s="255">
        <v>3.4000000000000002E-2</v>
      </c>
      <c r="G85" s="255">
        <v>4.3999999999999997E-2</v>
      </c>
      <c r="H85" s="255">
        <v>4.2000000000000003E-2</v>
      </c>
      <c r="I85" s="255">
        <v>3.5999999999999997E-2</v>
      </c>
      <c r="J85" s="255">
        <v>0.14399999999999999</v>
      </c>
      <c r="K85" s="256">
        <v>0.127</v>
      </c>
      <c r="L85" s="255">
        <v>0.13800000000000001</v>
      </c>
      <c r="M85" s="256">
        <v>0.121</v>
      </c>
      <c r="N85" s="255">
        <v>9.1999999999999998E-2</v>
      </c>
      <c r="O85" s="257">
        <v>5.1999999999999998E-2</v>
      </c>
      <c r="Q85" s="255">
        <v>5.5E-2</v>
      </c>
    </row>
    <row r="86" spans="1:17" s="248" customFormat="1">
      <c r="A86" s="316"/>
      <c r="B86" s="43" t="s">
        <v>31</v>
      </c>
      <c r="C86" s="260">
        <f t="shared" si="0"/>
        <v>0.05</v>
      </c>
      <c r="D86" s="255">
        <v>2.9000000000000001E-2</v>
      </c>
      <c r="E86" s="255">
        <v>2.8000000000000001E-2</v>
      </c>
      <c r="F86" s="255">
        <v>2.8000000000000001E-2</v>
      </c>
      <c r="G86" s="255">
        <v>3.5000000000000003E-2</v>
      </c>
      <c r="H86" s="255">
        <v>3.4000000000000002E-2</v>
      </c>
      <c r="I86" s="255">
        <v>0.03</v>
      </c>
      <c r="J86" s="255">
        <v>0.155</v>
      </c>
      <c r="K86" s="256">
        <v>0.14899999999999999</v>
      </c>
      <c r="L86" s="255">
        <v>0.16500000000000001</v>
      </c>
      <c r="M86" s="256">
        <v>0.14399999999999999</v>
      </c>
      <c r="N86" s="255">
        <v>0.112</v>
      </c>
      <c r="O86" s="255">
        <v>6.5000000000000002E-2</v>
      </c>
      <c r="Q86" s="255">
        <v>5.5E-2</v>
      </c>
    </row>
    <row r="87" spans="1:17" s="248" customFormat="1">
      <c r="A87" s="316"/>
      <c r="B87" s="43" t="s">
        <v>89</v>
      </c>
      <c r="C87" s="260">
        <f t="shared" si="0"/>
        <v>5.1500000000000004E-2</v>
      </c>
      <c r="D87" s="255">
        <v>3.5000000000000003E-2</v>
      </c>
      <c r="E87" s="255">
        <v>3.5999999999999997E-2</v>
      </c>
      <c r="F87" s="255">
        <v>3.7999999999999999E-2</v>
      </c>
      <c r="G87" s="255">
        <v>4.5999999999999999E-2</v>
      </c>
      <c r="H87" s="255">
        <v>4.2999999999999997E-2</v>
      </c>
      <c r="I87" s="255">
        <v>3.6999999999999998E-2</v>
      </c>
      <c r="J87" s="255">
        <v>0.158</v>
      </c>
      <c r="K87" s="256">
        <v>0.14499999999999999</v>
      </c>
      <c r="L87" s="255">
        <v>0.157</v>
      </c>
      <c r="M87" s="256">
        <v>0.13400000000000001</v>
      </c>
      <c r="N87" s="255">
        <v>0.10199999999999999</v>
      </c>
      <c r="O87" s="255">
        <v>5.7000000000000002E-2</v>
      </c>
      <c r="Q87" s="255">
        <v>5.5E-2</v>
      </c>
    </row>
    <row r="88" spans="1:17" s="248" customFormat="1">
      <c r="A88" s="316"/>
      <c r="B88" s="43" t="s">
        <v>17</v>
      </c>
      <c r="C88" s="260">
        <f t="shared" si="0"/>
        <v>5.1500000000000004E-2</v>
      </c>
      <c r="D88" s="255">
        <v>3.2000000000000001E-2</v>
      </c>
      <c r="E88" s="255">
        <v>3.2000000000000001E-2</v>
      </c>
      <c r="F88" s="255">
        <v>3.5999999999999997E-2</v>
      </c>
      <c r="G88" s="255">
        <v>4.5999999999999999E-2</v>
      </c>
      <c r="H88" s="255">
        <v>4.3999999999999997E-2</v>
      </c>
      <c r="I88" s="255">
        <v>3.9E-2</v>
      </c>
      <c r="J88" s="255">
        <v>0.17100000000000001</v>
      </c>
      <c r="K88" s="256">
        <v>0.15</v>
      </c>
      <c r="L88" s="255">
        <v>0.158</v>
      </c>
      <c r="M88" s="256">
        <v>0.13400000000000001</v>
      </c>
      <c r="N88" s="255">
        <v>0.10299999999999999</v>
      </c>
      <c r="O88" s="255">
        <v>5.7000000000000002E-2</v>
      </c>
      <c r="Q88" s="255">
        <v>5.5E-2</v>
      </c>
    </row>
    <row r="89" spans="1:17" s="248" customFormat="1">
      <c r="A89" s="316"/>
      <c r="B89" s="43" t="s">
        <v>18</v>
      </c>
      <c r="C89" s="260">
        <f t="shared" si="0"/>
        <v>5.3000000000000005E-2</v>
      </c>
      <c r="D89" s="255">
        <v>3.4000000000000002E-2</v>
      </c>
      <c r="E89" s="255">
        <v>3.5999999999999997E-2</v>
      </c>
      <c r="F89" s="255">
        <v>3.7999999999999999E-2</v>
      </c>
      <c r="G89" s="255">
        <v>4.8000000000000001E-2</v>
      </c>
      <c r="H89" s="255">
        <v>4.5999999999999999E-2</v>
      </c>
      <c r="I89" s="255">
        <v>0.04</v>
      </c>
      <c r="J89" s="255">
        <v>0.17299999999999999</v>
      </c>
      <c r="K89" s="256">
        <v>0.156</v>
      </c>
      <c r="L89" s="255">
        <v>0.16600000000000001</v>
      </c>
      <c r="M89" s="256">
        <v>0.13500000000000001</v>
      </c>
      <c r="N89" s="255">
        <v>0.10299999999999999</v>
      </c>
      <c r="O89" s="255">
        <v>5.8000000000000003E-2</v>
      </c>
      <c r="Q89" s="255">
        <v>5.5E-2</v>
      </c>
    </row>
    <row r="90" spans="1:17" s="248" customFormat="1">
      <c r="A90" s="316"/>
      <c r="B90" s="43" t="s">
        <v>90</v>
      </c>
      <c r="C90" s="260">
        <f t="shared" si="0"/>
        <v>5.6500000000000002E-2</v>
      </c>
      <c r="D90" s="255">
        <v>0.04</v>
      </c>
      <c r="E90" s="255">
        <v>0.04</v>
      </c>
      <c r="F90" s="255">
        <v>4.1000000000000002E-2</v>
      </c>
      <c r="G90" s="255">
        <v>4.8000000000000001E-2</v>
      </c>
      <c r="H90" s="255">
        <v>4.5999999999999999E-2</v>
      </c>
      <c r="I90" s="255">
        <v>0.04</v>
      </c>
      <c r="J90" s="255">
        <v>0.16200000000000001</v>
      </c>
      <c r="K90" s="256">
        <v>0.152</v>
      </c>
      <c r="L90" s="255">
        <v>0.16600000000000001</v>
      </c>
      <c r="M90" s="256">
        <v>0.14499999999999999</v>
      </c>
      <c r="N90" s="255">
        <v>0.113</v>
      </c>
      <c r="O90" s="255">
        <v>6.5000000000000002E-2</v>
      </c>
      <c r="Q90" s="255">
        <v>5.5E-2</v>
      </c>
    </row>
    <row r="91" spans="1:17" s="248" customFormat="1">
      <c r="A91" s="316"/>
      <c r="B91" s="43" t="s">
        <v>30</v>
      </c>
      <c r="C91" s="260">
        <f t="shared" si="0"/>
        <v>5.6500000000000002E-2</v>
      </c>
      <c r="D91" s="255">
        <v>3.5999999999999997E-2</v>
      </c>
      <c r="E91" s="255">
        <v>3.5000000000000003E-2</v>
      </c>
      <c r="F91" s="255">
        <v>3.6999999999999998E-2</v>
      </c>
      <c r="G91" s="255">
        <v>4.4999999999999998E-2</v>
      </c>
      <c r="H91" s="255">
        <v>4.2999999999999997E-2</v>
      </c>
      <c r="I91" s="255">
        <v>3.9E-2</v>
      </c>
      <c r="J91" s="255">
        <v>0.154</v>
      </c>
      <c r="K91" s="256">
        <v>0.14799999999999999</v>
      </c>
      <c r="L91" s="255">
        <v>0.16400000000000001</v>
      </c>
      <c r="M91" s="256">
        <v>0.14599999999999999</v>
      </c>
      <c r="N91" s="255">
        <v>0.114</v>
      </c>
      <c r="O91" s="255">
        <v>6.8000000000000005E-2</v>
      </c>
      <c r="Q91" s="255">
        <v>5.5E-2</v>
      </c>
    </row>
    <row r="92" spans="1:17" s="248" customFormat="1">
      <c r="A92" s="316"/>
      <c r="B92" s="43" t="s">
        <v>88</v>
      </c>
      <c r="C92" s="260">
        <f t="shared" si="0"/>
        <v>5.6999999999999995E-2</v>
      </c>
      <c r="D92" s="255">
        <v>3.2000000000000001E-2</v>
      </c>
      <c r="E92" s="255">
        <v>3.2000000000000001E-2</v>
      </c>
      <c r="F92" s="255">
        <v>3.2000000000000001E-2</v>
      </c>
      <c r="G92" s="255">
        <v>3.7999999999999999E-2</v>
      </c>
      <c r="H92" s="255">
        <v>3.5999999999999997E-2</v>
      </c>
      <c r="I92" s="255">
        <v>3.3000000000000002E-2</v>
      </c>
      <c r="J92" s="255">
        <v>0.16</v>
      </c>
      <c r="K92" s="256">
        <v>0.158</v>
      </c>
      <c r="L92" s="255">
        <v>0.17799999999999999</v>
      </c>
      <c r="M92" s="256">
        <v>0.16</v>
      </c>
      <c r="N92" s="255">
        <v>0.126</v>
      </c>
      <c r="O92" s="255">
        <v>7.5999999999999998E-2</v>
      </c>
      <c r="Q92" s="255">
        <v>5.5E-2</v>
      </c>
    </row>
    <row r="93" spans="1:17" s="248" customFormat="1">
      <c r="A93" s="316"/>
      <c r="B93" s="43" t="s">
        <v>15</v>
      </c>
      <c r="C93" s="260">
        <f t="shared" si="0"/>
        <v>6.2E-2</v>
      </c>
      <c r="D93" s="255">
        <v>4.7E-2</v>
      </c>
      <c r="E93" s="255">
        <v>4.7E-2</v>
      </c>
      <c r="F93" s="255">
        <v>5.2999999999999999E-2</v>
      </c>
      <c r="G93" s="255">
        <v>6.2E-2</v>
      </c>
      <c r="H93" s="255">
        <v>5.8000000000000003E-2</v>
      </c>
      <c r="I93" s="255">
        <v>5.0999999999999997E-2</v>
      </c>
      <c r="J93" s="255">
        <v>0.14399999999999999</v>
      </c>
      <c r="K93" s="256">
        <v>0.13300000000000001</v>
      </c>
      <c r="L93" s="255">
        <v>0.14899999999999999</v>
      </c>
      <c r="M93" s="256">
        <v>0.13700000000000001</v>
      </c>
      <c r="N93" s="255">
        <v>0.107</v>
      </c>
      <c r="O93" s="255">
        <v>6.2E-2</v>
      </c>
      <c r="Q93" s="255">
        <v>5.5E-2</v>
      </c>
    </row>
    <row r="94" spans="1:17" s="248" customFormat="1">
      <c r="A94" s="316"/>
      <c r="B94" s="43" t="s">
        <v>91</v>
      </c>
      <c r="C94" s="260">
        <f t="shared" si="0"/>
        <v>6.8500000000000005E-2</v>
      </c>
      <c r="D94" s="255">
        <v>4.3999999999999997E-2</v>
      </c>
      <c r="E94" s="255">
        <v>4.3999999999999997E-2</v>
      </c>
      <c r="F94" s="255">
        <v>4.4999999999999998E-2</v>
      </c>
      <c r="G94" s="255">
        <v>5.2999999999999999E-2</v>
      </c>
      <c r="H94" s="255">
        <v>0.05</v>
      </c>
      <c r="I94" s="255">
        <v>4.5999999999999999E-2</v>
      </c>
      <c r="J94" s="255">
        <v>0.16800000000000001</v>
      </c>
      <c r="K94" s="256">
        <v>0.16600000000000001</v>
      </c>
      <c r="L94" s="255">
        <v>0.189</v>
      </c>
      <c r="M94" s="256">
        <v>0.17199999999999999</v>
      </c>
      <c r="N94" s="255">
        <v>0.13800000000000001</v>
      </c>
      <c r="O94" s="255">
        <v>8.4000000000000005E-2</v>
      </c>
      <c r="Q94" s="255">
        <v>5.5E-2</v>
      </c>
    </row>
    <row r="95" spans="1:17" s="248" customFormat="1">
      <c r="A95" s="316"/>
      <c r="B95" s="43" t="s">
        <v>8</v>
      </c>
      <c r="C95" s="260">
        <f t="shared" si="0"/>
        <v>6.9999999999999993E-2</v>
      </c>
      <c r="D95" s="255">
        <v>4.1000000000000002E-2</v>
      </c>
      <c r="E95" s="255">
        <v>4.1000000000000002E-2</v>
      </c>
      <c r="F95" s="255">
        <v>4.2999999999999997E-2</v>
      </c>
      <c r="G95" s="255">
        <v>5.3999999999999999E-2</v>
      </c>
      <c r="H95" s="255">
        <v>5.0999999999999997E-2</v>
      </c>
      <c r="I95" s="255">
        <v>4.5999999999999999E-2</v>
      </c>
      <c r="J95" s="255">
        <v>0.19800000000000001</v>
      </c>
      <c r="K95" s="256">
        <v>0.188</v>
      </c>
      <c r="L95" s="255">
        <v>0.20599999999999999</v>
      </c>
      <c r="M95" s="256">
        <v>0.182</v>
      </c>
      <c r="N95" s="255">
        <v>0.14399999999999999</v>
      </c>
      <c r="O95" s="255">
        <v>8.5999999999999993E-2</v>
      </c>
      <c r="Q95" s="255">
        <v>5.5E-2</v>
      </c>
    </row>
    <row r="96" spans="1:17" s="234" customFormat="1">
      <c r="A96" s="315"/>
      <c r="B96" s="43" t="s">
        <v>92</v>
      </c>
      <c r="C96" s="260">
        <f t="shared" si="0"/>
        <v>7.0500000000000007E-2</v>
      </c>
      <c r="D96" s="255">
        <v>0.05</v>
      </c>
      <c r="E96" s="255">
        <v>5.2999999999999999E-2</v>
      </c>
      <c r="F96" s="255">
        <v>0.06</v>
      </c>
      <c r="G96" s="255">
        <v>7.2999999999999995E-2</v>
      </c>
      <c r="H96" s="255">
        <v>6.8000000000000005E-2</v>
      </c>
      <c r="I96" s="255">
        <v>0.06</v>
      </c>
      <c r="J96" s="255">
        <v>0.16500000000000001</v>
      </c>
      <c r="K96" s="256">
        <v>0.151</v>
      </c>
      <c r="L96" s="255">
        <v>0.16700000000000001</v>
      </c>
      <c r="M96" s="256">
        <v>0.151</v>
      </c>
      <c r="N96" s="255">
        <v>0.115</v>
      </c>
      <c r="O96" s="255">
        <v>6.7000000000000004E-2</v>
      </c>
      <c r="Q96" s="255">
        <v>5.5E-2</v>
      </c>
    </row>
    <row r="97" spans="1:20" s="248" customFormat="1">
      <c r="A97" s="316"/>
      <c r="B97" s="47" t="s">
        <v>25</v>
      </c>
      <c r="D97" s="258">
        <v>4.8000000000000001E-2</v>
      </c>
      <c r="E97" s="258">
        <v>0.05</v>
      </c>
      <c r="F97" s="258">
        <v>5.5E-2</v>
      </c>
      <c r="G97" s="258">
        <v>6.8000000000000005E-2</v>
      </c>
      <c r="H97" s="258">
        <v>6.4000000000000001E-2</v>
      </c>
      <c r="I97" s="258">
        <v>5.7000000000000002E-2</v>
      </c>
      <c r="J97" s="258">
        <v>0.33800000000000002</v>
      </c>
      <c r="K97" s="259">
        <v>0.32500000000000001</v>
      </c>
      <c r="L97" s="258">
        <v>0.34399999999999997</v>
      </c>
      <c r="M97" s="258">
        <v>0.245</v>
      </c>
      <c r="N97" s="261">
        <v>0.17899999999999999</v>
      </c>
      <c r="O97" s="258">
        <v>0.10100000000000001</v>
      </c>
      <c r="P97" s="401">
        <f>MEDIAN(D97:O97)</f>
        <v>8.4500000000000006E-2</v>
      </c>
      <c r="Q97" s="258">
        <v>5.5E-2</v>
      </c>
      <c r="R97" s="308"/>
      <c r="S97" s="308"/>
      <c r="T97" s="308"/>
    </row>
    <row r="98" spans="1:20" s="248" customFormat="1">
      <c r="A98" s="316"/>
      <c r="B98" s="43" t="s">
        <v>47</v>
      </c>
      <c r="C98" s="260">
        <f>MEDIAN(D98:O98)</f>
        <v>0.11649999999999999</v>
      </c>
      <c r="D98" s="255">
        <v>5.6000000000000001E-2</v>
      </c>
      <c r="E98" s="255">
        <v>8.6999999999999994E-2</v>
      </c>
      <c r="F98" s="255">
        <v>0.105</v>
      </c>
      <c r="G98" s="255">
        <v>0.13600000000000001</v>
      </c>
      <c r="H98" s="255">
        <v>0.121</v>
      </c>
      <c r="I98" s="255">
        <v>0.109</v>
      </c>
      <c r="J98" s="255">
        <v>0.26900000000000002</v>
      </c>
      <c r="K98" s="256">
        <v>0.22600000000000001</v>
      </c>
      <c r="L98" s="255">
        <v>0.20200000000000001</v>
      </c>
      <c r="M98" s="256">
        <v>0.153</v>
      </c>
      <c r="N98" s="255">
        <v>0.112</v>
      </c>
      <c r="O98" s="255">
        <v>6.8000000000000005E-2</v>
      </c>
      <c r="Q98" s="255">
        <v>5.5E-2</v>
      </c>
      <c r="R98" s="308"/>
      <c r="S98" s="308"/>
      <c r="T98" s="308"/>
    </row>
    <row r="99" spans="1:20" s="248" customFormat="1">
      <c r="A99" s="316"/>
      <c r="B99" s="400" t="s">
        <v>9</v>
      </c>
      <c r="C99" s="260">
        <f>MEDIAN(D99:O99)</f>
        <v>5.4500000000000007E-2</v>
      </c>
      <c r="D99" s="398">
        <v>3.4000000000000002E-2</v>
      </c>
      <c r="E99" s="398">
        <v>3.5000000000000003E-2</v>
      </c>
      <c r="F99" s="398">
        <v>3.6000000000000004E-2</v>
      </c>
      <c r="G99" s="398">
        <v>4.4000000000000004E-2</v>
      </c>
      <c r="H99" s="398">
        <v>4.2000000000000003E-2</v>
      </c>
      <c r="I99" s="398">
        <v>3.7000000000000005E-2</v>
      </c>
      <c r="J99" s="398">
        <v>0.159</v>
      </c>
      <c r="K99" s="399">
        <v>0.151</v>
      </c>
      <c r="L99" s="398">
        <v>0.16600000000000001</v>
      </c>
      <c r="M99" s="399">
        <v>0.14400000000000002</v>
      </c>
      <c r="N99" s="398">
        <v>0.111</v>
      </c>
      <c r="O99" s="398">
        <v>6.5000000000000002E-2</v>
      </c>
      <c r="P99" s="382"/>
      <c r="Q99" s="308"/>
      <c r="R99" s="308"/>
      <c r="S99" s="308"/>
      <c r="T99" s="308"/>
    </row>
    <row r="100" spans="1:20" s="248" customFormat="1">
      <c r="A100" s="316"/>
      <c r="B100" s="49"/>
      <c r="C100" s="199"/>
      <c r="D100" s="50"/>
      <c r="E100" s="50"/>
      <c r="F100" s="50"/>
      <c r="G100" s="50"/>
      <c r="H100" s="50"/>
      <c r="I100" s="50"/>
      <c r="J100" s="50"/>
      <c r="K100" s="50"/>
      <c r="L100" s="50"/>
      <c r="M100" s="50"/>
      <c r="N100" s="50"/>
      <c r="O100" s="50"/>
      <c r="P100" s="308"/>
      <c r="Q100" s="308"/>
      <c r="R100" s="308"/>
      <c r="S100" s="308"/>
      <c r="T100" s="308"/>
    </row>
    <row r="101" spans="1:20" s="248" customFormat="1">
      <c r="A101" s="471" t="s">
        <v>339</v>
      </c>
      <c r="B101" s="471"/>
      <c r="C101" s="471"/>
      <c r="D101" s="471"/>
      <c r="E101" s="471"/>
      <c r="F101" s="471"/>
      <c r="G101" s="308"/>
      <c r="H101" s="308"/>
      <c r="I101" s="308"/>
      <c r="J101" s="308"/>
      <c r="K101" s="308"/>
      <c r="L101" s="308"/>
      <c r="M101" s="308"/>
      <c r="N101" s="308"/>
      <c r="O101" s="308"/>
      <c r="P101" s="308"/>
      <c r="Q101" s="308"/>
      <c r="R101" s="308"/>
      <c r="S101" s="308"/>
      <c r="T101" s="308"/>
    </row>
    <row r="102" spans="1:20" s="248" customFormat="1">
      <c r="A102" s="471" t="s">
        <v>340</v>
      </c>
      <c r="B102" s="471"/>
      <c r="C102" s="471"/>
      <c r="D102" s="471"/>
      <c r="E102" s="471"/>
      <c r="F102" s="471"/>
      <c r="G102" s="308"/>
      <c r="H102" s="308"/>
      <c r="I102" s="308"/>
      <c r="J102" s="308"/>
      <c r="K102" s="308"/>
      <c r="L102" s="308"/>
      <c r="M102" s="308"/>
      <c r="N102" s="308"/>
      <c r="O102" s="308"/>
      <c r="P102" s="308"/>
      <c r="Q102" s="308"/>
      <c r="R102" s="308"/>
      <c r="S102" s="308"/>
      <c r="T102" s="308"/>
    </row>
    <row r="103" spans="1:20" s="183" customFormat="1">
      <c r="A103" s="316"/>
      <c r="B103" s="316"/>
      <c r="C103" s="316"/>
      <c r="D103" s="316"/>
      <c r="E103" s="316"/>
      <c r="F103" s="316"/>
      <c r="G103" s="308"/>
      <c r="H103" s="308"/>
      <c r="I103" s="308"/>
      <c r="J103" s="308"/>
      <c r="K103" s="308"/>
      <c r="L103" s="308"/>
      <c r="M103" s="308"/>
      <c r="N103" s="308"/>
      <c r="O103" s="308"/>
      <c r="P103" s="308"/>
      <c r="Q103" s="308"/>
      <c r="R103" s="308"/>
      <c r="S103" s="308"/>
      <c r="T103" s="308"/>
    </row>
    <row r="104" spans="1:20">
      <c r="A104" s="316"/>
      <c r="B104" s="316"/>
      <c r="C104" s="316"/>
      <c r="D104" s="316"/>
      <c r="E104" s="316"/>
      <c r="F104" s="316"/>
      <c r="G104" s="308"/>
      <c r="H104" s="308"/>
      <c r="I104" s="308"/>
      <c r="J104" s="308"/>
      <c r="K104" s="308"/>
      <c r="L104" s="308"/>
      <c r="M104" s="308"/>
      <c r="N104" s="308"/>
      <c r="O104" s="308"/>
      <c r="P104" s="308"/>
      <c r="Q104" s="308"/>
      <c r="R104" s="308"/>
      <c r="S104" s="308"/>
      <c r="T104" s="308"/>
    </row>
    <row r="105" spans="1:20" s="73" customFormat="1">
      <c r="A105" s="469" t="s">
        <v>494</v>
      </c>
      <c r="B105" s="469"/>
      <c r="C105" s="469"/>
      <c r="D105" s="469"/>
      <c r="E105" s="469"/>
      <c r="F105" s="469"/>
      <c r="G105" s="302"/>
      <c r="H105" s="302"/>
      <c r="I105" s="302"/>
      <c r="J105" s="302"/>
      <c r="K105" s="302"/>
      <c r="L105" s="302"/>
      <c r="M105" s="302"/>
      <c r="N105" s="302"/>
      <c r="O105" s="302"/>
      <c r="P105" s="302"/>
      <c r="Q105" s="302"/>
      <c r="R105" s="302"/>
      <c r="S105" s="302"/>
      <c r="T105" s="302"/>
    </row>
    <row r="106" spans="1:20">
      <c r="A106" s="316"/>
      <c r="B106" s="316"/>
      <c r="C106" s="316"/>
      <c r="D106" s="316"/>
      <c r="E106" s="316"/>
      <c r="F106" s="316"/>
      <c r="G106" s="308"/>
      <c r="H106" s="308"/>
      <c r="I106" s="308"/>
      <c r="J106" s="308"/>
      <c r="K106" s="308"/>
      <c r="L106" s="308"/>
      <c r="M106" s="308"/>
      <c r="N106" s="308"/>
      <c r="O106" s="308"/>
      <c r="P106" s="308"/>
      <c r="Q106" s="308"/>
      <c r="R106" s="308"/>
      <c r="S106" s="308"/>
      <c r="T106" s="308"/>
    </row>
    <row r="107" spans="1:20">
      <c r="A107" s="42"/>
      <c r="B107" s="308"/>
      <c r="C107" s="308" t="s">
        <v>341</v>
      </c>
      <c r="D107" s="322"/>
      <c r="E107" s="322"/>
      <c r="F107" s="322"/>
      <c r="G107" s="74"/>
      <c r="H107" s="74"/>
      <c r="I107" s="74"/>
      <c r="J107" s="74"/>
      <c r="K107" s="74"/>
      <c r="L107" s="74"/>
      <c r="M107" s="74"/>
      <c r="N107" s="74"/>
      <c r="O107" s="308"/>
      <c r="P107" s="308"/>
      <c r="Q107" s="308"/>
      <c r="R107" s="308"/>
      <c r="S107" s="308"/>
      <c r="T107" s="308"/>
    </row>
    <row r="108" spans="1:20" ht="24">
      <c r="A108" s="42"/>
      <c r="B108" s="82"/>
      <c r="C108" s="308" t="s">
        <v>95</v>
      </c>
      <c r="D108" s="298" t="s">
        <v>96</v>
      </c>
      <c r="E108" s="298" t="s">
        <v>342</v>
      </c>
      <c r="F108" s="298" t="s">
        <v>94</v>
      </c>
      <c r="G108" s="298" t="s">
        <v>342</v>
      </c>
      <c r="H108" s="88" t="s">
        <v>93</v>
      </c>
      <c r="I108" s="88"/>
      <c r="J108" s="88"/>
      <c r="K108" s="88"/>
      <c r="L108" s="88"/>
      <c r="M108" s="88"/>
      <c r="N108" s="89"/>
      <c r="O108" s="86"/>
      <c r="P108" s="86"/>
      <c r="Q108" s="86"/>
      <c r="R108" s="86"/>
      <c r="S108" s="86"/>
      <c r="T108" s="87"/>
    </row>
    <row r="109" spans="1:20">
      <c r="A109" s="42"/>
      <c r="B109" s="43" t="s">
        <v>92</v>
      </c>
      <c r="C109" s="308"/>
      <c r="D109" s="154">
        <v>48475</v>
      </c>
      <c r="E109" s="154">
        <v>6427</v>
      </c>
      <c r="F109" s="154">
        <v>37240</v>
      </c>
      <c r="G109" s="154">
        <v>5230</v>
      </c>
      <c r="H109" s="88"/>
      <c r="I109" s="88"/>
      <c r="J109" s="88"/>
      <c r="K109" s="88"/>
      <c r="L109" s="88"/>
      <c r="M109" s="88"/>
      <c r="N109" s="88"/>
      <c r="O109" s="86"/>
      <c r="P109" s="86"/>
      <c r="Q109" s="86"/>
      <c r="R109" s="86"/>
      <c r="S109" s="86"/>
      <c r="T109" s="86"/>
    </row>
    <row r="110" spans="1:20">
      <c r="A110" s="42"/>
      <c r="B110" s="47" t="s">
        <v>25</v>
      </c>
      <c r="C110" s="222">
        <v>50804</v>
      </c>
      <c r="D110" s="222">
        <v>50804</v>
      </c>
      <c r="E110" s="222">
        <v>1794</v>
      </c>
      <c r="F110" s="222">
        <v>42462</v>
      </c>
      <c r="G110" s="222">
        <v>3730</v>
      </c>
      <c r="H110" s="222">
        <v>42462</v>
      </c>
      <c r="I110" s="88"/>
      <c r="J110" s="88"/>
      <c r="K110" s="88"/>
      <c r="L110" s="88"/>
      <c r="M110" s="88"/>
      <c r="N110" s="88"/>
      <c r="O110" s="86"/>
      <c r="P110" s="86"/>
      <c r="Q110" s="86"/>
      <c r="R110" s="86"/>
      <c r="S110" s="86"/>
      <c r="T110" s="86"/>
    </row>
    <row r="111" spans="1:20">
      <c r="A111" s="42"/>
      <c r="B111" s="43" t="s">
        <v>8</v>
      </c>
      <c r="C111" s="308"/>
      <c r="D111" s="154">
        <v>51381</v>
      </c>
      <c r="E111" s="154">
        <v>1609</v>
      </c>
      <c r="F111" s="154">
        <v>44029</v>
      </c>
      <c r="G111" s="154">
        <v>3412</v>
      </c>
      <c r="H111" s="88"/>
      <c r="I111" s="88"/>
      <c r="J111" s="88"/>
      <c r="K111" s="88"/>
      <c r="L111" s="88"/>
      <c r="M111" s="88"/>
      <c r="N111" s="88"/>
      <c r="O111" s="86"/>
      <c r="P111" s="86"/>
      <c r="Q111" s="86"/>
      <c r="R111" s="86"/>
      <c r="S111" s="86"/>
      <c r="T111" s="86"/>
    </row>
    <row r="112" spans="1:20">
      <c r="A112" s="42"/>
      <c r="B112" s="43" t="s">
        <v>91</v>
      </c>
      <c r="C112" s="308"/>
      <c r="D112" s="154">
        <v>55151</v>
      </c>
      <c r="E112" s="154">
        <v>2851</v>
      </c>
      <c r="F112" s="154">
        <v>49475</v>
      </c>
      <c r="G112" s="154">
        <v>2457</v>
      </c>
      <c r="H112" s="88"/>
      <c r="I112" s="88"/>
      <c r="J112" s="88"/>
      <c r="K112" s="88"/>
      <c r="L112" s="88"/>
      <c r="M112" s="88"/>
      <c r="N112" s="88"/>
      <c r="O112" s="86"/>
      <c r="P112" s="86"/>
      <c r="Q112" s="86"/>
      <c r="R112" s="86"/>
      <c r="S112" s="86"/>
      <c r="T112" s="86"/>
    </row>
    <row r="113" spans="1:20">
      <c r="A113" s="42"/>
      <c r="B113" s="43" t="s">
        <v>47</v>
      </c>
      <c r="C113" s="308"/>
      <c r="D113" s="154">
        <v>55444</v>
      </c>
      <c r="E113" s="154">
        <v>6695</v>
      </c>
      <c r="F113" s="154">
        <v>56062</v>
      </c>
      <c r="G113" s="154">
        <v>9822</v>
      </c>
      <c r="H113" s="88"/>
      <c r="I113" s="88"/>
      <c r="J113" s="88"/>
      <c r="K113" s="88"/>
      <c r="L113" s="88"/>
      <c r="M113" s="88"/>
      <c r="N113" s="88"/>
      <c r="O113" s="86"/>
      <c r="P113" s="86"/>
      <c r="Q113" s="86"/>
      <c r="R113" s="86"/>
      <c r="S113" s="86"/>
      <c r="T113" s="86"/>
    </row>
    <row r="114" spans="1:20">
      <c r="A114" s="42"/>
      <c r="B114" s="43" t="s">
        <v>30</v>
      </c>
      <c r="C114" s="308"/>
      <c r="D114" s="154">
        <v>57069</v>
      </c>
      <c r="E114" s="154">
        <v>4396</v>
      </c>
      <c r="F114" s="154">
        <v>50585</v>
      </c>
      <c r="G114" s="154">
        <v>2127</v>
      </c>
      <c r="H114" s="88"/>
      <c r="I114" s="88"/>
      <c r="J114" s="88"/>
      <c r="K114" s="88"/>
      <c r="L114" s="88"/>
      <c r="M114" s="88"/>
      <c r="N114" s="88"/>
      <c r="O114" s="86"/>
      <c r="P114" s="86"/>
      <c r="Q114" s="86"/>
      <c r="R114" s="86"/>
      <c r="S114" s="86"/>
      <c r="T114" s="86"/>
    </row>
    <row r="115" spans="1:20">
      <c r="A115" s="42"/>
      <c r="B115" s="43" t="s">
        <v>90</v>
      </c>
      <c r="C115" s="308"/>
      <c r="D115" s="154">
        <v>57290</v>
      </c>
      <c r="E115" s="154">
        <v>3944</v>
      </c>
      <c r="F115" s="154">
        <v>51083</v>
      </c>
      <c r="G115" s="154">
        <v>1542</v>
      </c>
      <c r="H115" s="88"/>
      <c r="I115" s="88"/>
      <c r="J115" s="88"/>
      <c r="K115" s="88"/>
      <c r="L115" s="88"/>
      <c r="M115" s="88"/>
      <c r="N115" s="88"/>
      <c r="O115" s="86"/>
      <c r="P115" s="86"/>
      <c r="Q115" s="86"/>
      <c r="R115" s="86"/>
      <c r="S115" s="86"/>
      <c r="T115" s="86"/>
    </row>
    <row r="116" spans="1:20">
      <c r="A116" s="42"/>
      <c r="B116" s="43" t="s">
        <v>88</v>
      </c>
      <c r="C116" s="308"/>
      <c r="D116" s="154">
        <v>61826</v>
      </c>
      <c r="E116" s="154">
        <v>1403</v>
      </c>
      <c r="F116" s="154">
        <v>53860</v>
      </c>
      <c r="G116" s="154">
        <v>3423</v>
      </c>
      <c r="H116" s="88"/>
      <c r="I116" s="88"/>
      <c r="J116" s="88"/>
      <c r="K116" s="88"/>
      <c r="L116" s="88"/>
      <c r="M116" s="88"/>
      <c r="N116" s="88"/>
      <c r="O116" s="86"/>
      <c r="P116" s="86"/>
      <c r="Q116" s="86"/>
      <c r="R116" s="86"/>
      <c r="S116" s="86"/>
      <c r="T116" s="86"/>
    </row>
    <row r="117" spans="1:20">
      <c r="A117" s="42"/>
      <c r="B117" s="43" t="s">
        <v>21</v>
      </c>
      <c r="C117" s="308"/>
      <c r="D117" s="195">
        <v>65618</v>
      </c>
      <c r="E117" s="195">
        <v>2857</v>
      </c>
      <c r="F117" s="195">
        <v>56292</v>
      </c>
      <c r="G117" s="195">
        <v>2189</v>
      </c>
      <c r="H117" s="88"/>
      <c r="I117" s="88"/>
      <c r="J117" s="88"/>
      <c r="K117" s="88"/>
      <c r="L117" s="88"/>
      <c r="M117" s="88"/>
      <c r="N117" s="88"/>
      <c r="O117" s="86"/>
      <c r="P117" s="86"/>
      <c r="Q117" s="86"/>
      <c r="R117" s="86"/>
      <c r="S117" s="86"/>
      <c r="T117" s="86"/>
    </row>
    <row r="118" spans="1:20">
      <c r="A118" s="42"/>
      <c r="B118" s="43" t="s">
        <v>27</v>
      </c>
      <c r="C118" s="308"/>
      <c r="D118" s="154">
        <v>65744</v>
      </c>
      <c r="E118" s="154">
        <v>2525</v>
      </c>
      <c r="F118" s="154">
        <v>53136</v>
      </c>
      <c r="G118" s="154">
        <v>4129</v>
      </c>
      <c r="H118" s="88"/>
      <c r="I118" s="88"/>
      <c r="J118" s="88"/>
      <c r="K118" s="88"/>
      <c r="L118" s="88"/>
      <c r="M118" s="88"/>
      <c r="N118" s="88"/>
      <c r="O118" s="86"/>
      <c r="P118" s="86"/>
      <c r="Q118" s="86"/>
      <c r="R118" s="86"/>
      <c r="S118" s="86"/>
      <c r="T118" s="86"/>
    </row>
    <row r="119" spans="1:20">
      <c r="A119" s="42"/>
      <c r="B119" s="43" t="s">
        <v>15</v>
      </c>
      <c r="C119" s="308"/>
      <c r="D119" s="154">
        <v>68365</v>
      </c>
      <c r="E119" s="154">
        <v>8183</v>
      </c>
      <c r="F119" s="154">
        <v>40948</v>
      </c>
      <c r="G119" s="154">
        <v>1758</v>
      </c>
      <c r="H119" s="88"/>
      <c r="I119" s="88"/>
      <c r="J119" s="88"/>
      <c r="K119" s="88"/>
      <c r="L119" s="88"/>
      <c r="M119" s="88"/>
      <c r="N119" s="88"/>
      <c r="O119" s="86"/>
      <c r="P119" s="86"/>
      <c r="Q119" s="86"/>
      <c r="R119" s="86"/>
      <c r="S119" s="86"/>
      <c r="T119" s="86"/>
    </row>
    <row r="120" spans="1:20">
      <c r="A120" s="42"/>
      <c r="B120" s="43" t="s">
        <v>18</v>
      </c>
      <c r="C120" s="308"/>
      <c r="D120" s="154">
        <v>69262</v>
      </c>
      <c r="E120" s="154">
        <v>4690</v>
      </c>
      <c r="F120" s="154">
        <v>50334</v>
      </c>
      <c r="G120" s="154">
        <v>1872</v>
      </c>
      <c r="H120" s="88"/>
      <c r="I120" s="88"/>
      <c r="J120" s="88"/>
      <c r="K120" s="88"/>
      <c r="L120" s="88"/>
      <c r="M120" s="88"/>
      <c r="N120" s="88"/>
      <c r="O120" s="86"/>
      <c r="P120" s="86"/>
      <c r="Q120" s="86"/>
      <c r="R120" s="86"/>
      <c r="S120" s="86"/>
      <c r="T120" s="86"/>
    </row>
    <row r="121" spans="1:20">
      <c r="A121" s="42"/>
      <c r="B121" s="43" t="s">
        <v>32</v>
      </c>
      <c r="C121" s="308"/>
      <c r="D121" s="154">
        <v>70126</v>
      </c>
      <c r="E121" s="154">
        <v>2863</v>
      </c>
      <c r="F121" s="154">
        <v>54272</v>
      </c>
      <c r="G121" s="154">
        <v>2658</v>
      </c>
      <c r="H121" s="88"/>
      <c r="I121" s="88"/>
      <c r="J121" s="88"/>
      <c r="K121" s="88"/>
      <c r="L121" s="88"/>
      <c r="M121" s="88"/>
      <c r="N121" s="88"/>
      <c r="O121" s="86"/>
      <c r="P121" s="86"/>
      <c r="Q121" s="86"/>
      <c r="R121" s="86"/>
      <c r="S121" s="86"/>
      <c r="T121" s="86"/>
    </row>
    <row r="122" spans="1:20">
      <c r="A122" s="42"/>
      <c r="B122" s="43" t="s">
        <v>89</v>
      </c>
      <c r="C122" s="308"/>
      <c r="D122" s="154">
        <v>70376</v>
      </c>
      <c r="E122" s="154">
        <v>4281</v>
      </c>
      <c r="F122" s="154">
        <v>52376</v>
      </c>
      <c r="G122" s="154">
        <v>2726</v>
      </c>
      <c r="H122" s="88"/>
      <c r="I122" s="88"/>
      <c r="J122" s="88"/>
      <c r="K122" s="88"/>
      <c r="L122" s="88"/>
      <c r="M122" s="88"/>
      <c r="N122" s="88"/>
      <c r="O122" s="86"/>
      <c r="P122" s="86"/>
      <c r="Q122" s="86"/>
      <c r="R122" s="86"/>
      <c r="S122" s="86"/>
      <c r="T122" s="86"/>
    </row>
    <row r="123" spans="1:20">
      <c r="A123" s="42"/>
      <c r="B123" s="43" t="s">
        <v>20</v>
      </c>
      <c r="C123" s="308"/>
      <c r="D123" s="154">
        <v>71622</v>
      </c>
      <c r="E123" s="154">
        <v>5088</v>
      </c>
      <c r="F123" s="154">
        <v>54780</v>
      </c>
      <c r="G123" s="154">
        <v>5463</v>
      </c>
      <c r="H123" s="88"/>
      <c r="I123" s="88"/>
      <c r="J123" s="88"/>
      <c r="K123" s="88"/>
      <c r="L123" s="88"/>
      <c r="M123" s="88"/>
      <c r="N123" s="88"/>
      <c r="O123" s="86"/>
      <c r="P123" s="86"/>
      <c r="Q123" s="86"/>
      <c r="R123" s="86"/>
      <c r="S123" s="86"/>
      <c r="T123" s="86"/>
    </row>
    <row r="124" spans="1:20">
      <c r="A124" s="42"/>
      <c r="B124" s="43" t="s">
        <v>17</v>
      </c>
      <c r="C124" s="308"/>
      <c r="D124" s="154">
        <v>73782</v>
      </c>
      <c r="E124" s="154">
        <v>6215</v>
      </c>
      <c r="F124" s="154">
        <v>57163</v>
      </c>
      <c r="G124" s="154">
        <v>3028</v>
      </c>
      <c r="H124" s="90"/>
      <c r="I124" s="90"/>
      <c r="J124" s="90"/>
      <c r="K124" s="90"/>
      <c r="L124" s="90"/>
      <c r="M124" s="90"/>
      <c r="N124" s="90"/>
      <c r="O124" s="86"/>
      <c r="P124" s="86"/>
      <c r="Q124" s="86"/>
      <c r="R124" s="86"/>
      <c r="S124" s="86"/>
      <c r="T124" s="86"/>
    </row>
    <row r="125" spans="1:20">
      <c r="A125" s="42"/>
      <c r="B125" s="43" t="s">
        <v>31</v>
      </c>
      <c r="C125" s="308"/>
      <c r="D125" s="154">
        <v>78131</v>
      </c>
      <c r="E125" s="154">
        <v>4920</v>
      </c>
      <c r="F125" s="154">
        <v>64035</v>
      </c>
      <c r="G125" s="154">
        <v>3484</v>
      </c>
      <c r="H125" s="88"/>
      <c r="I125" s="88"/>
      <c r="J125" s="88"/>
      <c r="K125" s="88"/>
      <c r="L125" s="88"/>
      <c r="M125" s="88"/>
      <c r="N125" s="88"/>
      <c r="O125" s="86"/>
      <c r="P125" s="86"/>
      <c r="Q125" s="86"/>
      <c r="R125" s="86"/>
      <c r="S125" s="86"/>
      <c r="T125" s="86"/>
    </row>
    <row r="126" spans="1:20">
      <c r="A126" s="42"/>
      <c r="B126" s="43" t="s">
        <v>24</v>
      </c>
      <c r="C126" s="308"/>
      <c r="D126" s="154">
        <v>85136</v>
      </c>
      <c r="E126" s="154">
        <v>4935</v>
      </c>
      <c r="F126" s="154">
        <v>55707</v>
      </c>
      <c r="G126" s="154">
        <v>2395</v>
      </c>
      <c r="H126" s="88"/>
      <c r="I126" s="88"/>
      <c r="J126" s="88"/>
      <c r="K126" s="88"/>
      <c r="L126" s="88"/>
      <c r="M126" s="88"/>
      <c r="N126" s="88"/>
      <c r="O126" s="86"/>
      <c r="P126" s="86"/>
      <c r="Q126" s="86"/>
      <c r="R126" s="86"/>
      <c r="S126" s="86"/>
      <c r="T126" s="86"/>
    </row>
    <row r="127" spans="1:20">
      <c r="A127" s="42"/>
      <c r="B127" s="43" t="s">
        <v>19</v>
      </c>
      <c r="C127" s="308"/>
      <c r="D127" s="173">
        <v>85139</v>
      </c>
      <c r="E127" s="173">
        <v>9202</v>
      </c>
      <c r="F127" s="173">
        <v>64846</v>
      </c>
      <c r="G127" s="173">
        <v>5772</v>
      </c>
      <c r="H127" s="88"/>
      <c r="I127" s="88"/>
      <c r="J127" s="88"/>
      <c r="K127" s="88"/>
      <c r="L127" s="88"/>
      <c r="M127" s="88"/>
      <c r="N127" s="88"/>
      <c r="O127" s="86"/>
      <c r="P127" s="86"/>
      <c r="Q127" s="86"/>
      <c r="R127" s="86"/>
      <c r="S127" s="86"/>
      <c r="T127" s="86"/>
    </row>
    <row r="128" spans="1:20">
      <c r="A128" s="42"/>
      <c r="B128" s="43" t="s">
        <v>28</v>
      </c>
      <c r="C128" s="308"/>
      <c r="D128" s="154">
        <v>90100</v>
      </c>
      <c r="E128" s="154">
        <v>5202</v>
      </c>
      <c r="F128" s="154">
        <v>65402</v>
      </c>
      <c r="G128" s="154">
        <v>4644</v>
      </c>
      <c r="H128" s="88"/>
      <c r="I128" s="88"/>
      <c r="J128" s="88"/>
      <c r="K128" s="88"/>
      <c r="L128" s="88"/>
      <c r="M128" s="88"/>
      <c r="N128" s="88"/>
      <c r="O128" s="86"/>
      <c r="P128" s="86"/>
      <c r="Q128" s="86"/>
      <c r="R128" s="86"/>
      <c r="S128" s="86"/>
      <c r="T128" s="86"/>
    </row>
    <row r="129" spans="1:20">
      <c r="A129" s="42"/>
      <c r="B129" s="43" t="s">
        <v>26</v>
      </c>
      <c r="C129" s="308"/>
      <c r="D129" s="154">
        <v>91140</v>
      </c>
      <c r="E129" s="154">
        <v>3039</v>
      </c>
      <c r="F129" s="154">
        <v>67965</v>
      </c>
      <c r="G129" s="154">
        <v>3783</v>
      </c>
      <c r="H129" s="88"/>
      <c r="I129" s="88"/>
      <c r="J129" s="88"/>
      <c r="K129" s="88"/>
      <c r="L129" s="88"/>
      <c r="M129" s="88"/>
      <c r="N129" s="88"/>
      <c r="O129" s="86"/>
      <c r="P129" s="86"/>
      <c r="Q129" s="86"/>
      <c r="R129" s="86"/>
      <c r="S129" s="86"/>
      <c r="T129" s="86"/>
    </row>
    <row r="130" spans="1:20" s="308" customFormat="1">
      <c r="A130" s="42"/>
      <c r="B130" s="233"/>
      <c r="D130" s="154"/>
      <c r="E130" s="154"/>
      <c r="F130" s="154"/>
      <c r="G130" s="154"/>
      <c r="H130" s="88"/>
      <c r="I130" s="88"/>
      <c r="J130" s="88"/>
      <c r="K130" s="88"/>
      <c r="L130" s="88"/>
      <c r="M130" s="88"/>
      <c r="N130" s="88"/>
      <c r="O130" s="86"/>
      <c r="P130" s="86"/>
      <c r="Q130" s="86"/>
      <c r="R130" s="86"/>
      <c r="S130" s="86"/>
      <c r="T130" s="86"/>
    </row>
    <row r="131" spans="1:20" s="308" customFormat="1">
      <c r="A131" s="42"/>
      <c r="B131" s="233"/>
      <c r="D131" s="154"/>
      <c r="E131" s="154"/>
      <c r="F131" s="154"/>
      <c r="G131" s="154"/>
      <c r="H131" s="88"/>
      <c r="I131" s="88"/>
      <c r="J131" s="88"/>
      <c r="K131" s="88"/>
      <c r="L131" s="88"/>
      <c r="M131" s="88"/>
      <c r="N131" s="88"/>
      <c r="O131" s="86"/>
      <c r="P131" s="86"/>
      <c r="Q131" s="86"/>
      <c r="R131" s="86"/>
      <c r="S131" s="86"/>
      <c r="T131" s="86"/>
    </row>
    <row r="132" spans="1:20">
      <c r="A132" s="42"/>
      <c r="B132" s="308"/>
      <c r="C132" s="308"/>
      <c r="D132" s="308"/>
      <c r="E132" s="308"/>
      <c r="F132" s="308"/>
      <c r="G132" s="88"/>
      <c r="H132" s="88"/>
      <c r="I132" s="88"/>
      <c r="J132" s="88"/>
      <c r="K132" s="88"/>
      <c r="L132" s="88"/>
      <c r="M132" s="88"/>
      <c r="N132" s="88"/>
      <c r="O132" s="86"/>
      <c r="P132" s="86"/>
      <c r="Q132" s="86"/>
      <c r="R132" s="86"/>
      <c r="S132" s="86"/>
      <c r="T132" s="86"/>
    </row>
    <row r="133" spans="1:20" ht="26.5" customHeight="1">
      <c r="A133" s="471" t="s">
        <v>495</v>
      </c>
      <c r="B133" s="471"/>
      <c r="C133" s="471"/>
      <c r="D133" s="471"/>
      <c r="E133" s="471"/>
      <c r="F133" s="471"/>
      <c r="G133" s="308"/>
      <c r="H133" s="308"/>
      <c r="I133" s="308"/>
      <c r="J133" s="308"/>
      <c r="K133" s="308"/>
      <c r="L133" s="308"/>
      <c r="M133" s="308"/>
      <c r="N133" s="308"/>
      <c r="O133" s="308"/>
      <c r="P133" s="308"/>
      <c r="Q133" s="308"/>
      <c r="R133" s="308"/>
      <c r="S133" s="308"/>
      <c r="T133" s="308"/>
    </row>
    <row r="134" spans="1:20">
      <c r="A134" s="471" t="s">
        <v>343</v>
      </c>
      <c r="B134" s="471"/>
      <c r="C134" s="471"/>
      <c r="D134" s="471"/>
      <c r="E134" s="471"/>
      <c r="F134" s="471"/>
      <c r="G134" s="308"/>
      <c r="H134" s="308"/>
      <c r="I134" s="308"/>
      <c r="J134" s="308"/>
      <c r="K134" s="308"/>
      <c r="L134" s="308"/>
      <c r="M134" s="308"/>
      <c r="N134" s="308"/>
      <c r="O134" s="308"/>
      <c r="P134" s="308"/>
      <c r="Q134" s="308"/>
      <c r="R134" s="308"/>
      <c r="S134" s="308"/>
      <c r="T134" s="308"/>
    </row>
    <row r="135" spans="1:20" s="248" customFormat="1">
      <c r="A135" s="469" t="s">
        <v>344</v>
      </c>
      <c r="B135" s="469"/>
      <c r="C135" s="469"/>
      <c r="D135" s="469"/>
      <c r="E135" s="469"/>
      <c r="F135" s="469"/>
      <c r="G135" s="469"/>
      <c r="H135" s="469"/>
      <c r="I135" s="469"/>
      <c r="J135" s="469"/>
      <c r="K135" s="469"/>
      <c r="L135" s="469"/>
      <c r="M135" s="469"/>
      <c r="N135" s="469"/>
      <c r="O135" s="469"/>
      <c r="P135" s="469"/>
      <c r="Q135" s="469"/>
      <c r="R135" s="469"/>
      <c r="S135" s="308"/>
      <c r="T135" s="308"/>
    </row>
    <row r="136" spans="1:20" s="248" customFormat="1">
      <c r="A136" s="316"/>
      <c r="B136" s="316"/>
      <c r="C136" s="316"/>
      <c r="D136" s="316"/>
      <c r="E136" s="316"/>
      <c r="F136" s="316"/>
      <c r="G136" s="308"/>
      <c r="H136" s="308"/>
      <c r="I136" s="308"/>
      <c r="J136" s="308"/>
      <c r="K136" s="308"/>
      <c r="L136" s="308"/>
      <c r="M136" s="308"/>
      <c r="N136" s="308"/>
      <c r="O136" s="308"/>
      <c r="P136" s="308"/>
      <c r="Q136" s="308"/>
      <c r="R136" s="308"/>
      <c r="S136" s="308"/>
      <c r="T136" s="308"/>
    </row>
    <row r="137" spans="1:20" s="308" customFormat="1">
      <c r="A137" s="316"/>
      <c r="B137" s="316"/>
      <c r="C137" s="316"/>
      <c r="D137" s="316"/>
      <c r="E137" s="316"/>
      <c r="F137" s="316"/>
    </row>
    <row r="138" spans="1:20" s="248" customFormat="1">
      <c r="A138" s="308"/>
      <c r="B138" s="308"/>
      <c r="C138" s="298" t="s">
        <v>96</v>
      </c>
      <c r="D138" s="298" t="s">
        <v>342</v>
      </c>
      <c r="E138" s="298" t="s">
        <v>94</v>
      </c>
      <c r="F138" s="298" t="s">
        <v>342</v>
      </c>
      <c r="G138" s="308"/>
      <c r="H138" s="308"/>
      <c r="I138" s="308"/>
      <c r="J138" s="308"/>
      <c r="K138" s="308"/>
      <c r="L138" s="308"/>
      <c r="M138" s="308"/>
      <c r="N138" s="308"/>
      <c r="O138" s="308"/>
      <c r="P138" s="308"/>
      <c r="Q138" s="308"/>
      <c r="R138" s="308"/>
      <c r="S138" s="308"/>
      <c r="T138" s="308"/>
    </row>
    <row r="139" spans="1:20" s="248" customFormat="1">
      <c r="A139" s="308"/>
      <c r="B139" s="29" t="s">
        <v>25</v>
      </c>
      <c r="C139" s="222">
        <v>50804</v>
      </c>
      <c r="D139" s="222">
        <v>1794</v>
      </c>
      <c r="E139" s="222">
        <v>42462</v>
      </c>
      <c r="F139" s="222">
        <v>3730</v>
      </c>
      <c r="G139" s="308"/>
      <c r="H139" s="308"/>
      <c r="I139" s="308"/>
      <c r="J139" s="308"/>
      <c r="K139" s="308"/>
      <c r="L139" s="308"/>
      <c r="M139" s="308"/>
      <c r="N139" s="308"/>
      <c r="O139" s="308"/>
      <c r="P139" s="308"/>
      <c r="Q139" s="308"/>
      <c r="R139" s="308"/>
      <c r="S139" s="308"/>
      <c r="T139" s="308"/>
    </row>
    <row r="140" spans="1:20" s="248" customFormat="1">
      <c r="A140" s="308"/>
      <c r="B140" s="82" t="s">
        <v>9</v>
      </c>
      <c r="C140" s="186">
        <v>67007</v>
      </c>
      <c r="D140" s="186">
        <v>603</v>
      </c>
      <c r="E140" s="186">
        <v>53810</v>
      </c>
      <c r="F140" s="186">
        <v>935</v>
      </c>
      <c r="G140" s="308"/>
      <c r="H140" s="308"/>
      <c r="I140" s="308"/>
      <c r="J140" s="308"/>
      <c r="K140" s="308"/>
      <c r="L140" s="308"/>
      <c r="M140" s="308"/>
      <c r="N140" s="308"/>
      <c r="O140" s="308"/>
      <c r="P140" s="308"/>
      <c r="Q140" s="308"/>
      <c r="R140" s="308"/>
      <c r="S140" s="308"/>
      <c r="T140" s="308"/>
    </row>
    <row r="141" spans="1:20" s="248" customFormat="1">
      <c r="A141" s="82"/>
      <c r="B141" s="82" t="s">
        <v>57</v>
      </c>
      <c r="C141" s="186">
        <v>52989</v>
      </c>
      <c r="D141" s="186">
        <v>206</v>
      </c>
      <c r="E141" s="186">
        <v>43215</v>
      </c>
      <c r="F141" s="186">
        <v>182</v>
      </c>
      <c r="G141" s="308"/>
      <c r="H141" s="308"/>
      <c r="I141" s="308"/>
      <c r="J141" s="308"/>
      <c r="K141" s="308"/>
      <c r="L141" s="308"/>
      <c r="M141" s="308"/>
      <c r="N141" s="308"/>
      <c r="O141" s="308"/>
      <c r="P141" s="308"/>
      <c r="Q141" s="308"/>
      <c r="R141" s="308"/>
      <c r="S141" s="308"/>
      <c r="T141" s="308"/>
    </row>
    <row r="142" spans="1:20" s="248" customFormat="1">
      <c r="A142" s="82"/>
      <c r="B142" s="186"/>
      <c r="C142" s="186"/>
      <c r="D142" s="186"/>
      <c r="E142" s="186"/>
      <c r="F142" s="316"/>
      <c r="G142" s="308"/>
      <c r="H142" s="308"/>
      <c r="I142" s="308"/>
      <c r="J142" s="308"/>
      <c r="K142" s="308"/>
      <c r="L142" s="308"/>
      <c r="M142" s="308"/>
      <c r="N142" s="308"/>
      <c r="O142" s="308"/>
      <c r="P142" s="308"/>
      <c r="Q142" s="308"/>
      <c r="R142" s="308"/>
      <c r="S142" s="308"/>
      <c r="T142" s="308"/>
    </row>
    <row r="143" spans="1:20" s="248" customFormat="1" ht="15" customHeight="1">
      <c r="A143" s="471" t="s">
        <v>496</v>
      </c>
      <c r="B143" s="471"/>
      <c r="C143" s="471"/>
      <c r="D143" s="471"/>
      <c r="E143" s="471"/>
      <c r="F143" s="471"/>
      <c r="G143" s="308"/>
      <c r="H143" s="308"/>
      <c r="I143" s="308"/>
      <c r="J143" s="308"/>
      <c r="K143" s="308"/>
      <c r="L143" s="308"/>
      <c r="M143" s="308"/>
      <c r="N143" s="308"/>
      <c r="O143" s="308"/>
      <c r="P143" s="308"/>
      <c r="Q143" s="308"/>
      <c r="R143" s="308"/>
      <c r="S143" s="308"/>
      <c r="T143" s="308"/>
    </row>
    <row r="144" spans="1:20" s="248" customFormat="1">
      <c r="A144" s="471"/>
      <c r="B144" s="471"/>
      <c r="C144" s="471"/>
      <c r="D144" s="471"/>
      <c r="E144" s="471"/>
      <c r="F144" s="471"/>
      <c r="G144" s="308"/>
      <c r="H144" s="308"/>
      <c r="I144" s="308"/>
      <c r="J144" s="308"/>
      <c r="K144" s="308"/>
      <c r="L144" s="308"/>
      <c r="M144" s="308"/>
      <c r="N144" s="308"/>
      <c r="O144" s="308"/>
      <c r="P144" s="308"/>
      <c r="Q144" s="308"/>
      <c r="R144" s="308"/>
      <c r="S144" s="308"/>
      <c r="T144" s="308"/>
    </row>
    <row r="145" spans="1:20" s="299" customFormat="1">
      <c r="A145" s="471" t="s">
        <v>343</v>
      </c>
      <c r="B145" s="471"/>
      <c r="C145" s="471"/>
      <c r="D145" s="471"/>
      <c r="E145" s="471"/>
      <c r="F145" s="471"/>
      <c r="G145" s="308"/>
      <c r="H145" s="308"/>
      <c r="I145" s="308"/>
      <c r="J145" s="308"/>
      <c r="K145" s="308"/>
      <c r="L145" s="308"/>
      <c r="M145" s="308"/>
      <c r="N145" s="308"/>
      <c r="O145" s="308"/>
      <c r="P145" s="308"/>
      <c r="Q145" s="308"/>
      <c r="R145" s="308"/>
      <c r="S145" s="308"/>
      <c r="T145" s="308"/>
    </row>
    <row r="146" spans="1:20">
      <c r="A146" s="316"/>
      <c r="B146" s="316"/>
      <c r="C146" s="316"/>
      <c r="D146" s="316"/>
      <c r="E146" s="316"/>
      <c r="F146" s="316"/>
      <c r="G146" s="308"/>
      <c r="H146" s="308"/>
      <c r="I146" s="308"/>
      <c r="J146" s="308"/>
      <c r="K146" s="308"/>
      <c r="L146" s="308"/>
      <c r="M146" s="308"/>
      <c r="N146" s="308"/>
      <c r="O146" s="308"/>
      <c r="P146" s="308"/>
      <c r="Q146" s="308"/>
      <c r="R146" s="308"/>
      <c r="S146" s="308"/>
      <c r="T146" s="308"/>
    </row>
    <row r="147" spans="1:20" s="73" customFormat="1">
      <c r="A147" s="469" t="s">
        <v>345</v>
      </c>
      <c r="B147" s="469"/>
      <c r="C147" s="469"/>
      <c r="D147" s="469"/>
      <c r="E147" s="469"/>
      <c r="F147" s="469"/>
      <c r="G147" s="469"/>
      <c r="H147" s="469"/>
      <c r="I147" s="469"/>
      <c r="J147" s="302"/>
      <c r="K147" s="302"/>
      <c r="L147" s="302"/>
      <c r="M147" s="302"/>
      <c r="N147" s="302"/>
      <c r="O147" s="302"/>
      <c r="P147" s="302"/>
      <c r="Q147" s="302"/>
      <c r="R147" s="302"/>
      <c r="S147" s="302"/>
      <c r="T147" s="302"/>
    </row>
    <row r="148" spans="1:20">
      <c r="A148" s="308"/>
      <c r="B148" s="308"/>
      <c r="C148" s="308"/>
      <c r="D148" s="308"/>
      <c r="E148" s="308"/>
      <c r="F148" s="308"/>
      <c r="G148" s="308"/>
      <c r="H148" s="308"/>
      <c r="I148" s="308"/>
      <c r="J148" s="301"/>
      <c r="K148" s="301"/>
      <c r="L148" s="5"/>
      <c r="M148" s="5"/>
      <c r="N148" s="5"/>
      <c r="O148" s="5"/>
      <c r="P148" s="301"/>
      <c r="Q148" s="301"/>
      <c r="R148" s="301"/>
      <c r="S148" s="301"/>
      <c r="T148" s="301"/>
    </row>
    <row r="149" spans="1:20">
      <c r="A149" s="308"/>
      <c r="B149" s="308"/>
      <c r="C149" s="308" t="s">
        <v>341</v>
      </c>
      <c r="D149" s="322"/>
      <c r="E149" s="322"/>
      <c r="F149" s="322"/>
      <c r="G149" s="308"/>
      <c r="H149" s="308"/>
      <c r="I149" s="308"/>
      <c r="J149" s="301"/>
      <c r="K149" s="301"/>
      <c r="L149" s="5"/>
      <c r="M149" s="5"/>
      <c r="N149" s="5"/>
      <c r="O149" s="5"/>
      <c r="P149" s="301"/>
      <c r="Q149" s="301"/>
      <c r="R149" s="301"/>
      <c r="S149" s="301"/>
      <c r="T149" s="301"/>
    </row>
    <row r="150" spans="1:20">
      <c r="A150" s="308"/>
      <c r="B150" s="1"/>
      <c r="C150" s="298" t="s">
        <v>96</v>
      </c>
      <c r="D150" s="298" t="s">
        <v>342</v>
      </c>
      <c r="E150" s="298" t="s">
        <v>94</v>
      </c>
      <c r="F150" s="298" t="s">
        <v>342</v>
      </c>
      <c r="G150" s="308"/>
      <c r="H150" s="308"/>
      <c r="I150" s="308"/>
      <c r="J150" s="308"/>
      <c r="K150" s="308"/>
      <c r="L150" s="11"/>
      <c r="M150" s="11"/>
      <c r="N150" s="11"/>
      <c r="O150" s="11"/>
      <c r="P150" s="308"/>
      <c r="Q150" s="308"/>
      <c r="R150" s="308"/>
      <c r="S150" s="308"/>
      <c r="T150" s="308"/>
    </row>
    <row r="151" spans="1:20">
      <c r="A151" s="308"/>
      <c r="B151" s="233">
        <v>2015</v>
      </c>
      <c r="C151" s="195">
        <v>50015</v>
      </c>
      <c r="D151" s="195">
        <v>4318</v>
      </c>
      <c r="E151" s="195">
        <v>39665</v>
      </c>
      <c r="F151" s="195">
        <v>4759</v>
      </c>
      <c r="G151" s="308"/>
      <c r="H151" s="308"/>
      <c r="I151" s="308"/>
      <c r="J151" s="308"/>
      <c r="K151" s="308"/>
      <c r="L151" s="11"/>
      <c r="M151" s="11"/>
      <c r="N151" s="11"/>
      <c r="O151" s="11"/>
      <c r="P151" s="308"/>
      <c r="Q151" s="308"/>
      <c r="R151" s="308"/>
      <c r="S151" s="308"/>
      <c r="T151" s="308"/>
    </row>
    <row r="152" spans="1:20">
      <c r="A152" s="308"/>
      <c r="B152" s="233">
        <v>2016</v>
      </c>
      <c r="C152" s="286">
        <v>50237</v>
      </c>
      <c r="D152" s="195">
        <v>4433</v>
      </c>
      <c r="E152" s="195">
        <v>42172</v>
      </c>
      <c r="F152" s="195">
        <v>4150</v>
      </c>
      <c r="G152" s="308"/>
      <c r="H152" s="308"/>
      <c r="I152" s="308"/>
      <c r="J152" s="308"/>
      <c r="K152" s="308"/>
      <c r="L152" s="11"/>
      <c r="M152" s="11"/>
      <c r="N152" s="11"/>
      <c r="O152" s="11"/>
      <c r="P152" s="308"/>
      <c r="Q152" s="308"/>
      <c r="R152" s="308"/>
      <c r="S152" s="308"/>
      <c r="T152" s="308"/>
    </row>
    <row r="153" spans="1:20">
      <c r="A153" s="308"/>
      <c r="B153" s="233">
        <v>2017</v>
      </c>
      <c r="C153" s="195">
        <v>47007</v>
      </c>
      <c r="D153" s="195">
        <v>5055</v>
      </c>
      <c r="E153" s="195">
        <v>44975</v>
      </c>
      <c r="F153" s="195">
        <v>5544</v>
      </c>
      <c r="G153" s="308"/>
      <c r="H153" s="308"/>
      <c r="I153" s="308"/>
      <c r="J153" s="308"/>
      <c r="K153" s="308"/>
      <c r="L153" s="11"/>
      <c r="M153" s="11"/>
      <c r="N153" s="11"/>
      <c r="O153" s="11"/>
      <c r="P153" s="308"/>
      <c r="Q153" s="308"/>
      <c r="R153" s="308"/>
      <c r="S153" s="308"/>
      <c r="T153" s="308"/>
    </row>
    <row r="154" spans="1:20">
      <c r="A154" s="308"/>
      <c r="B154" s="305">
        <v>2018</v>
      </c>
      <c r="C154" s="195">
        <v>51855</v>
      </c>
      <c r="D154" s="195">
        <v>2132</v>
      </c>
      <c r="E154" s="195">
        <v>42871</v>
      </c>
      <c r="F154" s="195">
        <v>4175</v>
      </c>
      <c r="G154" s="308"/>
      <c r="H154" s="308"/>
      <c r="I154" s="308"/>
      <c r="J154" s="308"/>
      <c r="K154" s="308"/>
      <c r="L154" s="11"/>
      <c r="M154" s="11"/>
      <c r="N154" s="11"/>
      <c r="O154" s="11"/>
      <c r="P154" s="308"/>
      <c r="Q154" s="308"/>
      <c r="R154" s="308"/>
      <c r="S154" s="308"/>
      <c r="T154" s="308"/>
    </row>
    <row r="155" spans="1:20">
      <c r="A155" s="308"/>
      <c r="B155" s="60">
        <v>2019</v>
      </c>
      <c r="C155" s="186">
        <v>50804</v>
      </c>
      <c r="D155" s="186">
        <v>1794</v>
      </c>
      <c r="E155" s="186">
        <v>42462</v>
      </c>
      <c r="F155" s="186">
        <v>3730</v>
      </c>
      <c r="G155" s="308"/>
      <c r="H155" s="308"/>
      <c r="I155" s="308"/>
      <c r="J155" s="308"/>
      <c r="K155" s="308"/>
      <c r="L155" s="11"/>
      <c r="M155" s="11"/>
      <c r="N155" s="11"/>
      <c r="O155" s="11"/>
      <c r="P155" s="308"/>
      <c r="Q155" s="308"/>
      <c r="R155" s="308"/>
      <c r="S155" s="308"/>
      <c r="T155" s="308"/>
    </row>
    <row r="157" spans="1:20" ht="26.5" customHeight="1">
      <c r="A157" s="471" t="s">
        <v>497</v>
      </c>
      <c r="B157" s="471"/>
      <c r="C157" s="471"/>
      <c r="D157" s="471"/>
      <c r="E157" s="471"/>
      <c r="F157" s="471"/>
      <c r="G157" s="308"/>
      <c r="H157" s="308"/>
      <c r="I157" s="308"/>
      <c r="J157" s="308"/>
      <c r="K157" s="308"/>
      <c r="L157" s="308"/>
      <c r="M157" s="308"/>
      <c r="N157" s="308"/>
      <c r="O157" s="308"/>
      <c r="P157" s="308"/>
      <c r="Q157" s="308"/>
      <c r="R157" s="308"/>
      <c r="S157" s="308"/>
      <c r="T157" s="308"/>
    </row>
    <row r="158" spans="1:20">
      <c r="A158" s="471" t="s">
        <v>262</v>
      </c>
      <c r="B158" s="471"/>
      <c r="C158" s="471"/>
      <c r="D158" s="471"/>
      <c r="E158" s="471"/>
      <c r="F158" s="471"/>
      <c r="G158" s="308"/>
      <c r="H158" s="308"/>
      <c r="I158" s="308"/>
      <c r="J158" s="308"/>
      <c r="K158" s="308"/>
      <c r="L158" s="308"/>
      <c r="M158" s="308"/>
      <c r="N158" s="308"/>
      <c r="O158" s="308"/>
      <c r="P158" s="308"/>
      <c r="Q158" s="308"/>
      <c r="R158" s="308"/>
      <c r="S158" s="308"/>
      <c r="T158" s="308"/>
    </row>
    <row r="160" spans="1:20" s="308" customFormat="1"/>
    <row r="161" spans="1:10" s="308" customFormat="1"/>
    <row r="162" spans="1:10" s="73" customFormat="1">
      <c r="A162" s="469" t="s">
        <v>498</v>
      </c>
      <c r="B162" s="469"/>
      <c r="C162" s="469"/>
      <c r="D162" s="469"/>
      <c r="E162" s="469"/>
      <c r="F162" s="469"/>
      <c r="G162" s="302"/>
      <c r="H162" s="302"/>
      <c r="I162" s="302"/>
      <c r="J162" s="302"/>
    </row>
    <row r="164" spans="1:10">
      <c r="A164" s="308"/>
      <c r="B164" s="322"/>
      <c r="C164" s="322" t="s">
        <v>341</v>
      </c>
      <c r="D164" s="322"/>
      <c r="E164" s="322"/>
      <c r="F164" s="308"/>
      <c r="G164" s="308"/>
      <c r="H164" s="308"/>
      <c r="I164" s="308"/>
      <c r="J164" s="308"/>
    </row>
    <row r="165" spans="1:10">
      <c r="A165" s="308"/>
      <c r="B165" s="319"/>
      <c r="C165" s="298" t="s">
        <v>96</v>
      </c>
      <c r="D165" s="298" t="s">
        <v>342</v>
      </c>
      <c r="E165" s="298" t="s">
        <v>94</v>
      </c>
      <c r="F165" s="298" t="s">
        <v>342</v>
      </c>
      <c r="G165" s="308"/>
      <c r="H165" s="308"/>
      <c r="I165" s="308"/>
      <c r="J165" s="308"/>
    </row>
    <row r="166" spans="1:10" s="382" customFormat="1">
      <c r="A166" s="384" t="s">
        <v>191</v>
      </c>
      <c r="B166" s="382" t="s">
        <v>228</v>
      </c>
      <c r="C166" s="6">
        <v>181250</v>
      </c>
      <c r="D166" s="6">
        <v>72198</v>
      </c>
      <c r="E166" s="6">
        <v>93750</v>
      </c>
      <c r="F166" s="6">
        <v>24200</v>
      </c>
    </row>
    <row r="167" spans="1:10" s="382" customFormat="1">
      <c r="A167" s="384" t="s">
        <v>193</v>
      </c>
      <c r="B167" s="382" t="s">
        <v>221</v>
      </c>
      <c r="C167" s="6">
        <v>56458</v>
      </c>
      <c r="D167" s="6">
        <v>6221</v>
      </c>
      <c r="E167" s="6">
        <v>50863</v>
      </c>
      <c r="F167" s="6">
        <v>9255</v>
      </c>
    </row>
    <row r="168" spans="1:10" s="382" customFormat="1">
      <c r="A168" s="384" t="s">
        <v>194</v>
      </c>
      <c r="B168" s="382" t="s">
        <v>209</v>
      </c>
      <c r="C168" s="6">
        <v>31786</v>
      </c>
      <c r="D168" s="6">
        <v>1715</v>
      </c>
      <c r="E168" s="6">
        <v>30977</v>
      </c>
      <c r="F168" s="6">
        <v>1772</v>
      </c>
      <c r="J168" s="208"/>
    </row>
    <row r="169" spans="1:10">
      <c r="A169" s="308"/>
      <c r="B169" s="382" t="s">
        <v>228</v>
      </c>
      <c r="C169" s="6">
        <v>181250</v>
      </c>
      <c r="D169" s="6">
        <v>72198</v>
      </c>
      <c r="E169" s="6">
        <v>93750</v>
      </c>
      <c r="F169" s="6">
        <v>24200</v>
      </c>
      <c r="G169" s="308"/>
      <c r="H169" s="308"/>
      <c r="I169" s="308"/>
      <c r="J169" s="208"/>
    </row>
    <row r="170" spans="1:10">
      <c r="A170" s="308"/>
      <c r="B170" s="382" t="s">
        <v>223</v>
      </c>
      <c r="C170" s="6">
        <v>90493</v>
      </c>
      <c r="D170" s="6">
        <v>8889</v>
      </c>
      <c r="E170" s="6">
        <v>66397</v>
      </c>
      <c r="F170" s="6">
        <v>10979</v>
      </c>
      <c r="G170" s="308"/>
      <c r="H170" s="308"/>
      <c r="I170" s="308"/>
      <c r="J170" s="208"/>
    </row>
    <row r="171" spans="1:10">
      <c r="A171" s="308"/>
      <c r="B171" s="382" t="s">
        <v>226</v>
      </c>
      <c r="C171" s="6">
        <v>79688</v>
      </c>
      <c r="D171" s="6">
        <v>14458</v>
      </c>
      <c r="E171" s="6">
        <v>59291</v>
      </c>
      <c r="F171" s="6">
        <v>3282</v>
      </c>
      <c r="G171" s="308"/>
      <c r="H171" s="308"/>
      <c r="I171" s="308"/>
      <c r="J171" s="208"/>
    </row>
    <row r="172" spans="1:10">
      <c r="A172" s="308"/>
      <c r="B172" s="382" t="s">
        <v>222</v>
      </c>
      <c r="C172" s="6">
        <v>77959</v>
      </c>
      <c r="D172" s="6">
        <v>16602</v>
      </c>
      <c r="E172" s="6">
        <v>47650</v>
      </c>
      <c r="F172" s="6">
        <v>13707</v>
      </c>
      <c r="G172" s="308"/>
      <c r="H172" s="308"/>
      <c r="I172" s="308"/>
      <c r="J172" s="208"/>
    </row>
    <row r="173" spans="1:10">
      <c r="A173" s="308"/>
      <c r="B173" s="382" t="s">
        <v>225</v>
      </c>
      <c r="C173" s="6">
        <v>69036</v>
      </c>
      <c r="D173" s="6">
        <v>35391</v>
      </c>
      <c r="E173" s="6">
        <v>59938</v>
      </c>
      <c r="F173" s="6">
        <v>10250</v>
      </c>
      <c r="G173" s="308"/>
      <c r="H173" s="308"/>
      <c r="I173" s="308"/>
      <c r="J173" s="208"/>
    </row>
    <row r="174" spans="1:10">
      <c r="A174" s="308"/>
      <c r="B174" s="382" t="s">
        <v>217</v>
      </c>
      <c r="C174" s="6">
        <v>64003</v>
      </c>
      <c r="D174" s="6">
        <v>3704</v>
      </c>
      <c r="E174" s="6">
        <v>52977</v>
      </c>
      <c r="F174" s="6">
        <v>5399</v>
      </c>
      <c r="G174" s="308"/>
      <c r="H174" s="308"/>
      <c r="I174" s="308"/>
      <c r="J174" s="208"/>
    </row>
    <row r="175" spans="1:10">
      <c r="A175" s="308"/>
      <c r="B175" s="382" t="s">
        <v>229</v>
      </c>
      <c r="C175" s="6">
        <v>63421</v>
      </c>
      <c r="D175" s="6">
        <v>4609</v>
      </c>
      <c r="E175" s="6">
        <v>48750</v>
      </c>
      <c r="F175" s="6">
        <v>10135</v>
      </c>
      <c r="G175" s="308"/>
      <c r="H175" s="308"/>
      <c r="I175" s="308"/>
      <c r="J175" s="208"/>
    </row>
    <row r="176" spans="1:10">
      <c r="A176" s="308"/>
      <c r="B176" s="382" t="s">
        <v>252</v>
      </c>
      <c r="C176" s="6">
        <v>62800</v>
      </c>
      <c r="D176" s="6">
        <v>4673</v>
      </c>
      <c r="E176" s="6">
        <v>45303</v>
      </c>
      <c r="F176" s="6">
        <v>5156</v>
      </c>
      <c r="G176" s="308"/>
      <c r="H176" s="308"/>
      <c r="I176" s="308"/>
      <c r="J176" s="208"/>
    </row>
    <row r="177" spans="1:10">
      <c r="A177" s="308"/>
      <c r="B177" s="382" t="s">
        <v>207</v>
      </c>
      <c r="C177" s="6">
        <v>57250</v>
      </c>
      <c r="D177" s="6">
        <v>7481</v>
      </c>
      <c r="E177" s="6">
        <v>30714</v>
      </c>
      <c r="F177" s="6">
        <v>10754</v>
      </c>
      <c r="G177" s="308"/>
      <c r="H177" s="308"/>
      <c r="I177" s="308"/>
      <c r="J177" s="208"/>
    </row>
    <row r="178" spans="1:10">
      <c r="A178" s="308"/>
      <c r="B178" s="382" t="s">
        <v>224</v>
      </c>
      <c r="C178" s="6">
        <v>56875</v>
      </c>
      <c r="D178" s="6">
        <v>13604</v>
      </c>
      <c r="E178" s="6">
        <v>53523</v>
      </c>
      <c r="F178" s="6">
        <v>8780</v>
      </c>
      <c r="G178" s="308"/>
      <c r="H178" s="308"/>
      <c r="I178" s="308"/>
      <c r="J178" s="208"/>
    </row>
    <row r="179" spans="1:10">
      <c r="A179" s="308"/>
      <c r="B179" s="382" t="s">
        <v>213</v>
      </c>
      <c r="C179" s="6">
        <v>56690</v>
      </c>
      <c r="D179" s="6">
        <v>6456</v>
      </c>
      <c r="E179" s="6">
        <v>47861</v>
      </c>
      <c r="F179" s="6">
        <v>6927</v>
      </c>
      <c r="G179" s="308"/>
      <c r="H179" s="308"/>
      <c r="I179" s="308"/>
      <c r="J179" s="208"/>
    </row>
    <row r="180" spans="1:10">
      <c r="A180" s="308"/>
      <c r="B180" s="382" t="s">
        <v>221</v>
      </c>
      <c r="C180" s="6">
        <v>56458</v>
      </c>
      <c r="D180" s="6">
        <v>6221</v>
      </c>
      <c r="E180" s="6">
        <v>50863</v>
      </c>
      <c r="F180" s="6">
        <v>9255</v>
      </c>
      <c r="G180" s="308"/>
      <c r="H180" s="308"/>
      <c r="I180" s="308"/>
      <c r="J180" s="208"/>
    </row>
    <row r="181" spans="1:10">
      <c r="A181" s="308"/>
      <c r="B181" s="382" t="s">
        <v>211</v>
      </c>
      <c r="C181" s="6">
        <v>53839</v>
      </c>
      <c r="D181" s="6">
        <v>12531</v>
      </c>
      <c r="E181" s="6">
        <v>41017</v>
      </c>
      <c r="F181" s="6">
        <v>14363</v>
      </c>
      <c r="G181" s="308"/>
      <c r="H181" s="308"/>
      <c r="I181" s="308"/>
      <c r="J181" s="208"/>
    </row>
    <row r="182" spans="1:10">
      <c r="A182" s="308"/>
      <c r="B182" s="382" t="s">
        <v>220</v>
      </c>
      <c r="C182" s="6">
        <v>53799</v>
      </c>
      <c r="D182" s="6">
        <v>7578</v>
      </c>
      <c r="E182" s="6">
        <v>44665</v>
      </c>
      <c r="F182" s="6">
        <v>6950</v>
      </c>
      <c r="G182" s="308"/>
      <c r="H182" s="308"/>
      <c r="I182" s="308"/>
      <c r="J182" s="208"/>
    </row>
    <row r="183" spans="1:10">
      <c r="A183" s="308"/>
      <c r="B183" s="382" t="s">
        <v>215</v>
      </c>
      <c r="C183" s="6">
        <v>52205</v>
      </c>
      <c r="D183" s="6">
        <v>5145</v>
      </c>
      <c r="E183" s="6">
        <v>50652</v>
      </c>
      <c r="F183" s="6">
        <v>3415</v>
      </c>
      <c r="G183" s="308"/>
      <c r="H183" s="308"/>
      <c r="I183" s="308"/>
      <c r="J183" s="208"/>
    </row>
    <row r="184" spans="1:10" s="183" customFormat="1">
      <c r="A184" s="308"/>
      <c r="B184" s="382" t="s">
        <v>216</v>
      </c>
      <c r="C184" s="6">
        <v>52149</v>
      </c>
      <c r="D184" s="6">
        <v>6314</v>
      </c>
      <c r="E184" s="6">
        <v>43738</v>
      </c>
      <c r="F184" s="6">
        <v>4508</v>
      </c>
      <c r="G184" s="308"/>
      <c r="H184" s="308"/>
      <c r="I184" s="308"/>
      <c r="J184" s="208"/>
    </row>
    <row r="185" spans="1:10" s="183" customFormat="1">
      <c r="A185" s="308"/>
      <c r="B185" s="382" t="s">
        <v>227</v>
      </c>
      <c r="C185" s="6">
        <v>51902</v>
      </c>
      <c r="D185" s="6">
        <v>26694</v>
      </c>
      <c r="E185" s="6">
        <v>58110</v>
      </c>
      <c r="F185" s="6">
        <v>6944</v>
      </c>
      <c r="G185" s="308"/>
      <c r="H185" s="308"/>
      <c r="I185" s="308"/>
      <c r="J185" s="208"/>
    </row>
    <row r="186" spans="1:10" s="183" customFormat="1">
      <c r="A186" s="308"/>
      <c r="B186" s="382" t="s">
        <v>219</v>
      </c>
      <c r="C186" s="6">
        <v>48218</v>
      </c>
      <c r="D186" s="6">
        <v>7426</v>
      </c>
      <c r="E186" s="6">
        <v>43958</v>
      </c>
      <c r="F186" s="6">
        <v>3948</v>
      </c>
      <c r="G186" s="308"/>
      <c r="H186" s="308"/>
      <c r="I186" s="308"/>
      <c r="J186" s="208"/>
    </row>
    <row r="187" spans="1:10" s="183" customFormat="1">
      <c r="A187" s="308"/>
      <c r="B187" s="382" t="s">
        <v>264</v>
      </c>
      <c r="C187" s="6">
        <v>46860</v>
      </c>
      <c r="D187" s="6">
        <v>4946</v>
      </c>
      <c r="E187" s="6">
        <v>43722</v>
      </c>
      <c r="F187" s="6">
        <v>11427</v>
      </c>
      <c r="G187" s="308"/>
      <c r="H187" s="308"/>
      <c r="I187" s="308"/>
      <c r="J187" s="208"/>
    </row>
    <row r="188" spans="1:10" s="183" customFormat="1">
      <c r="A188" s="308"/>
      <c r="B188" s="382" t="s">
        <v>208</v>
      </c>
      <c r="C188" s="6">
        <v>46705</v>
      </c>
      <c r="D188" s="6">
        <v>8208</v>
      </c>
      <c r="E188" s="6">
        <v>47702</v>
      </c>
      <c r="F188" s="6">
        <v>6242</v>
      </c>
      <c r="G188" s="308"/>
      <c r="H188" s="308"/>
      <c r="I188" s="308"/>
      <c r="J188" s="208"/>
    </row>
    <row r="189" spans="1:10" s="183" customFormat="1">
      <c r="A189" s="308"/>
      <c r="B189" s="382" t="s">
        <v>214</v>
      </c>
      <c r="C189" s="6">
        <v>40641</v>
      </c>
      <c r="D189" s="6">
        <v>8441</v>
      </c>
      <c r="E189" s="6">
        <v>31827</v>
      </c>
      <c r="F189" s="6">
        <v>10816</v>
      </c>
      <c r="G189" s="308"/>
      <c r="H189" s="308"/>
      <c r="I189" s="308"/>
      <c r="J189" s="208"/>
    </row>
    <row r="190" spans="1:10" s="183" customFormat="1">
      <c r="A190" s="308"/>
      <c r="B190" s="382" t="s">
        <v>210</v>
      </c>
      <c r="C190" s="6">
        <v>32012</v>
      </c>
      <c r="D190" s="6">
        <v>1606</v>
      </c>
      <c r="E190" s="6">
        <v>31643</v>
      </c>
      <c r="F190" s="6">
        <v>2274</v>
      </c>
      <c r="G190" s="308"/>
      <c r="H190" s="308"/>
      <c r="I190" s="308"/>
      <c r="J190" s="208"/>
    </row>
    <row r="191" spans="1:10">
      <c r="A191" s="308"/>
      <c r="B191" s="382" t="s">
        <v>209</v>
      </c>
      <c r="C191" s="6">
        <v>31786</v>
      </c>
      <c r="D191" s="6">
        <v>1715</v>
      </c>
      <c r="E191" s="6">
        <v>30977</v>
      </c>
      <c r="F191" s="6">
        <v>1772</v>
      </c>
      <c r="G191" s="308"/>
      <c r="H191" s="308"/>
      <c r="I191" s="308"/>
      <c r="J191" s="308"/>
    </row>
    <row r="192" spans="1:10" s="308" customFormat="1">
      <c r="B192" s="233"/>
      <c r="C192" s="186"/>
      <c r="D192" s="186"/>
      <c r="E192" s="186"/>
      <c r="F192" s="186"/>
    </row>
    <row r="193" spans="1:26" s="308" customFormat="1">
      <c r="B193" s="233"/>
      <c r="C193" s="186"/>
      <c r="D193" s="186"/>
      <c r="E193" s="186"/>
      <c r="F193" s="186"/>
    </row>
    <row r="194" spans="1:26" s="308" customFormat="1">
      <c r="B194" s="233"/>
      <c r="C194" s="186"/>
      <c r="D194" s="186"/>
      <c r="E194" s="186"/>
      <c r="F194" s="186"/>
    </row>
    <row r="195" spans="1:26" s="308" customFormat="1">
      <c r="B195" s="233"/>
      <c r="C195" s="186"/>
      <c r="D195" s="186"/>
      <c r="E195" s="186"/>
      <c r="F195" s="186"/>
    </row>
    <row r="196" spans="1:26" s="308" customFormat="1">
      <c r="B196" s="233"/>
      <c r="C196" s="186"/>
      <c r="D196" s="186"/>
      <c r="E196" s="186"/>
      <c r="F196" s="186"/>
    </row>
    <row r="197" spans="1:26" s="308" customForma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row>
    <row r="198" spans="1:26" s="308" customFormat="1">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row>
    <row r="199" spans="1:26" s="308" customFormat="1">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row>
    <row r="200" spans="1:26" s="308" customFormat="1">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row>
    <row r="201" spans="1:26" s="308" customFormat="1">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row>
    <row r="202" spans="1:26" s="308" customFormat="1">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row>
    <row r="203" spans="1:26" s="308" customFormat="1">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row>
    <row r="204" spans="1:26" s="308" customFormat="1">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row>
    <row r="205" spans="1:26" s="308" customFormat="1">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row>
    <row r="206" spans="1:26" s="308" customFormat="1">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row>
    <row r="207" spans="1:26" s="308" customFormat="1">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row>
    <row r="208" spans="1:26" s="308" customFormat="1">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row>
    <row r="209" spans="1:26" s="308" customFormat="1">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row>
    <row r="210" spans="1:26" s="308" customFormat="1">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row>
    <row r="211" spans="1:26" s="308" customFormat="1">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row>
    <row r="212" spans="1:26" s="308" customFormat="1">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row>
    <row r="213" spans="1:26" s="308" customFormat="1">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row>
    <row r="214" spans="1:26" s="308" customFormat="1">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row>
    <row r="215" spans="1:26" s="308" customFormat="1">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row>
    <row r="216" spans="1:26" s="308" customFormat="1">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row>
    <row r="217" spans="1:26" s="308" customFormat="1">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row>
    <row r="218" spans="1:26" s="308" customFormat="1">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row>
    <row r="219" spans="1:26" s="308" customFormat="1">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row>
    <row r="220" spans="1:26" s="308" customFormat="1">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row>
    <row r="221" spans="1:26" s="308" customForma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s="308" customForma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spans="1:26" s="308" customForma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spans="1:26" s="308" customForma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spans="1:26" s="308" customForma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spans="1:26" s="308" customForma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spans="1:26" s="308" customForma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spans="1:26" s="308" customForma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spans="1:26" s="308" customForma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spans="1:26" s="308" customForma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spans="1:26" s="308" customForma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spans="1:26" s="308" customForma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spans="1:26" s="308" customForma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spans="1:26" s="308" customForma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s="308" customForma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spans="1:26" s="308" customForma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spans="1:26" s="308" customForma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spans="1:26" s="308" customForma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spans="1:26" s="308" customFormat="1"/>
    <row r="240" spans="1:26" s="308" customFormat="1" ht="26.5" customHeight="1">
      <c r="A240" s="471" t="s">
        <v>526</v>
      </c>
      <c r="B240" s="471"/>
      <c r="C240" s="471"/>
      <c r="D240" s="471"/>
      <c r="E240" s="471"/>
      <c r="F240" s="471"/>
    </row>
    <row r="241" spans="1:6" s="308" customFormat="1" ht="15" customHeight="1">
      <c r="A241" s="471" t="s">
        <v>343</v>
      </c>
      <c r="B241" s="471"/>
      <c r="C241" s="471"/>
      <c r="D241" s="471"/>
      <c r="E241" s="471"/>
      <c r="F241" s="471"/>
    </row>
    <row r="242" spans="1:6" s="308" customFormat="1"/>
    <row r="243" spans="1:6" s="308" customFormat="1"/>
  </sheetData>
  <sortState ref="B170:F192">
    <sortCondition descending="1" ref="C166:C188"/>
  </sortState>
  <mergeCells count="28">
    <mergeCell ref="A1:F1"/>
    <mergeCell ref="A28:F28"/>
    <mergeCell ref="A29:F29"/>
    <mergeCell ref="A31:F31"/>
    <mergeCell ref="A240:F240"/>
    <mergeCell ref="A39:F39"/>
    <mergeCell ref="A40:F40"/>
    <mergeCell ref="A43:F43"/>
    <mergeCell ref="A101:F101"/>
    <mergeCell ref="A102:F102"/>
    <mergeCell ref="A145:F145"/>
    <mergeCell ref="C45:E45"/>
    <mergeCell ref="F45:N45"/>
    <mergeCell ref="A241:F241"/>
    <mergeCell ref="A71:F71"/>
    <mergeCell ref="A72:F72"/>
    <mergeCell ref="A135:I135"/>
    <mergeCell ref="A143:F144"/>
    <mergeCell ref="A105:F105"/>
    <mergeCell ref="A162:F162"/>
    <mergeCell ref="A157:F157"/>
    <mergeCell ref="A158:F158"/>
    <mergeCell ref="A133:F133"/>
    <mergeCell ref="A134:F134"/>
    <mergeCell ref="A147:I147"/>
    <mergeCell ref="G76:O76"/>
    <mergeCell ref="J135:R135"/>
    <mergeCell ref="D76:F76"/>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6"/>
  <sheetViews>
    <sheetView zoomScale="60" zoomScaleNormal="60" workbookViewId="0">
      <selection activeCell="A129" sqref="A129"/>
    </sheetView>
  </sheetViews>
  <sheetFormatPr defaultRowHeight="14.5"/>
  <cols>
    <col min="2" max="2" width="19" bestFit="1" customWidth="1"/>
  </cols>
  <sheetData>
    <row r="1" spans="1:26" s="223" customFormat="1">
      <c r="A1" s="469" t="s">
        <v>499</v>
      </c>
      <c r="B1" s="469"/>
      <c r="C1" s="469"/>
      <c r="D1" s="469"/>
      <c r="E1" s="469"/>
      <c r="F1" s="469"/>
      <c r="G1" s="469"/>
      <c r="H1" s="469"/>
      <c r="I1" s="302"/>
      <c r="J1" s="302"/>
      <c r="K1" s="302"/>
      <c r="L1" s="302"/>
      <c r="M1" s="302"/>
      <c r="N1" s="302"/>
      <c r="O1" s="302"/>
      <c r="P1" s="302"/>
      <c r="Q1" s="302"/>
      <c r="R1" s="302"/>
      <c r="S1" s="302"/>
      <c r="T1" s="302"/>
      <c r="U1" s="302"/>
      <c r="V1" s="302"/>
      <c r="W1" s="302"/>
      <c r="X1" s="302"/>
      <c r="Y1" s="302"/>
      <c r="Z1" s="302"/>
    </row>
    <row r="2" spans="1:26" s="175" customFormat="1">
      <c r="A2" s="176"/>
      <c r="B2" s="176"/>
      <c r="C2" s="176"/>
      <c r="D2" s="176"/>
      <c r="E2" s="176"/>
      <c r="F2" s="176"/>
      <c r="G2" s="176"/>
      <c r="H2" s="176"/>
      <c r="I2" s="177"/>
      <c r="J2" s="177"/>
      <c r="K2" s="177"/>
      <c r="L2" s="177"/>
      <c r="M2" s="177"/>
      <c r="N2" s="177"/>
      <c r="O2" s="177"/>
      <c r="P2" s="177"/>
      <c r="Q2" s="177"/>
      <c r="R2" s="177"/>
      <c r="S2" s="177"/>
      <c r="T2" s="177"/>
      <c r="U2" s="177"/>
      <c r="V2" s="177"/>
      <c r="W2" s="177"/>
      <c r="X2" s="177"/>
      <c r="Y2" s="177"/>
      <c r="Z2" s="177"/>
    </row>
    <row r="3" spans="1:26" ht="58">
      <c r="A3" s="418"/>
      <c r="B3" s="418" t="s">
        <v>13</v>
      </c>
      <c r="C3" s="431" t="s">
        <v>346</v>
      </c>
      <c r="D3" s="431" t="s">
        <v>98</v>
      </c>
      <c r="E3" s="418"/>
      <c r="F3" s="418" t="s">
        <v>347</v>
      </c>
      <c r="G3" s="418" t="s">
        <v>348</v>
      </c>
      <c r="H3" s="308"/>
      <c r="I3" s="308"/>
      <c r="J3" s="308"/>
      <c r="K3" s="308"/>
      <c r="L3" s="308"/>
      <c r="M3" s="308"/>
      <c r="N3" s="308"/>
      <c r="O3" s="308"/>
      <c r="P3" s="308"/>
      <c r="Q3" s="308"/>
      <c r="R3" s="308"/>
      <c r="S3" s="308"/>
      <c r="T3" s="308"/>
      <c r="U3" s="308"/>
      <c r="V3" s="308"/>
      <c r="W3" s="308"/>
      <c r="X3" s="308"/>
      <c r="Y3" s="308"/>
      <c r="Z3" s="308"/>
    </row>
    <row r="4" spans="1:26">
      <c r="A4" s="418" t="s">
        <v>19</v>
      </c>
      <c r="B4" s="418"/>
      <c r="C4" s="418">
        <v>58</v>
      </c>
      <c r="D4" s="434">
        <v>0.5</v>
      </c>
      <c r="E4" s="434"/>
      <c r="F4" s="418">
        <v>468</v>
      </c>
      <c r="G4" s="434">
        <v>3.8</v>
      </c>
      <c r="H4" s="308"/>
      <c r="I4" s="308"/>
      <c r="J4" s="308"/>
      <c r="K4" s="308"/>
      <c r="L4" s="308"/>
      <c r="M4" s="308"/>
      <c r="N4" s="308"/>
      <c r="O4" s="308"/>
      <c r="P4" s="308"/>
      <c r="Q4" s="308"/>
      <c r="R4" s="308"/>
      <c r="S4" s="308"/>
      <c r="T4" s="308"/>
      <c r="U4" s="308"/>
      <c r="V4" s="308"/>
      <c r="W4" s="308"/>
      <c r="X4" s="308"/>
      <c r="Y4" s="308"/>
      <c r="Z4" s="308"/>
    </row>
    <row r="5" spans="1:26">
      <c r="A5" s="418" t="s">
        <v>26</v>
      </c>
      <c r="B5" s="418"/>
      <c r="C5" s="418">
        <v>267</v>
      </c>
      <c r="D5" s="434">
        <v>0.5</v>
      </c>
      <c r="E5" s="434"/>
      <c r="F5" s="418">
        <v>3026</v>
      </c>
      <c r="G5" s="434">
        <v>6.1</v>
      </c>
      <c r="H5" s="308"/>
      <c r="I5" s="308"/>
      <c r="J5" s="308"/>
      <c r="K5" s="308"/>
      <c r="L5" s="308"/>
      <c r="M5" s="308"/>
      <c r="N5" s="308"/>
      <c r="O5" s="308"/>
      <c r="P5" s="308"/>
      <c r="Q5" s="308"/>
      <c r="R5" s="308"/>
      <c r="S5" s="308"/>
      <c r="T5" s="308"/>
      <c r="U5" s="308"/>
      <c r="V5" s="308"/>
      <c r="W5" s="308"/>
      <c r="X5" s="308"/>
      <c r="Y5" s="308"/>
      <c r="Z5" s="308"/>
    </row>
    <row r="6" spans="1:26">
      <c r="A6" s="418" t="s">
        <v>17</v>
      </c>
      <c r="B6" s="418"/>
      <c r="C6" s="432">
        <v>76</v>
      </c>
      <c r="D6" s="434">
        <v>0.5</v>
      </c>
      <c r="E6" s="434"/>
      <c r="F6" s="432">
        <v>635</v>
      </c>
      <c r="G6" s="434">
        <v>4.5999999999999996</v>
      </c>
      <c r="H6" s="308"/>
      <c r="I6" s="308"/>
      <c r="J6" s="308"/>
      <c r="K6" s="308"/>
      <c r="L6" s="308"/>
      <c r="M6" s="308"/>
      <c r="N6" s="308"/>
      <c r="O6" s="308"/>
      <c r="P6" s="308"/>
      <c r="Q6" s="308"/>
      <c r="R6" s="308"/>
      <c r="S6" s="308"/>
      <c r="T6" s="308"/>
      <c r="U6" s="308"/>
      <c r="V6" s="308"/>
      <c r="W6" s="308"/>
      <c r="X6" s="308"/>
      <c r="Y6" s="308"/>
      <c r="Z6" s="308"/>
    </row>
    <row r="7" spans="1:26">
      <c r="A7" s="418" t="s">
        <v>28</v>
      </c>
      <c r="B7" s="418"/>
      <c r="C7" s="432">
        <v>183</v>
      </c>
      <c r="D7" s="434">
        <v>0.6</v>
      </c>
      <c r="E7" s="434"/>
      <c r="F7" s="432">
        <v>2881</v>
      </c>
      <c r="G7" s="434">
        <v>8.6999999999999993</v>
      </c>
      <c r="H7" s="308"/>
      <c r="I7" s="308"/>
      <c r="J7" s="308"/>
      <c r="K7" s="308"/>
      <c r="L7" s="308"/>
      <c r="M7" s="308"/>
      <c r="N7" s="308"/>
      <c r="O7" s="308"/>
      <c r="P7" s="308"/>
      <c r="Q7" s="308"/>
      <c r="R7" s="308"/>
      <c r="S7" s="308"/>
      <c r="T7" s="308"/>
      <c r="U7" s="308"/>
      <c r="V7" s="308"/>
      <c r="W7" s="308"/>
      <c r="X7" s="308"/>
      <c r="Y7" s="308"/>
      <c r="Z7" s="308"/>
    </row>
    <row r="8" spans="1:26">
      <c r="A8" s="418" t="s">
        <v>20</v>
      </c>
      <c r="B8" s="418"/>
      <c r="C8" s="432">
        <v>78</v>
      </c>
      <c r="D8" s="434">
        <v>0.7</v>
      </c>
      <c r="E8" s="434"/>
      <c r="F8" s="432">
        <v>1181</v>
      </c>
      <c r="G8" s="434">
        <v>11.2</v>
      </c>
      <c r="H8" s="308"/>
      <c r="I8" s="308"/>
      <c r="J8" s="308"/>
      <c r="K8" s="308"/>
      <c r="L8" s="308"/>
      <c r="M8" s="308"/>
      <c r="N8" s="308"/>
      <c r="O8" s="308"/>
      <c r="P8" s="308"/>
      <c r="Q8" s="308"/>
      <c r="R8" s="308"/>
      <c r="S8" s="308"/>
      <c r="T8" s="308"/>
      <c r="U8" s="308"/>
      <c r="V8" s="308"/>
      <c r="W8" s="308"/>
      <c r="X8" s="308"/>
      <c r="Y8" s="308"/>
      <c r="Z8" s="308"/>
    </row>
    <row r="9" spans="1:26">
      <c r="A9" s="418" t="s">
        <v>31</v>
      </c>
      <c r="B9" s="418"/>
      <c r="C9" s="418">
        <v>709</v>
      </c>
      <c r="D9" s="434">
        <v>0.8</v>
      </c>
      <c r="E9" s="434"/>
      <c r="F9" s="418">
        <v>8084</v>
      </c>
      <c r="G9" s="434">
        <v>8.6</v>
      </c>
      <c r="H9" s="308"/>
      <c r="I9" s="308"/>
      <c r="J9" s="308"/>
      <c r="K9" s="308"/>
      <c r="L9" s="308"/>
      <c r="M9" s="308"/>
      <c r="N9" s="308"/>
      <c r="O9" s="308"/>
      <c r="P9" s="308"/>
      <c r="Q9" s="308"/>
      <c r="R9" s="308"/>
      <c r="S9" s="308"/>
      <c r="T9" s="308"/>
      <c r="U9" s="308"/>
      <c r="V9" s="308"/>
      <c r="W9" s="308"/>
      <c r="X9" s="308"/>
      <c r="Y9" s="308"/>
      <c r="Z9" s="308"/>
    </row>
    <row r="10" spans="1:26">
      <c r="A10" s="418" t="s">
        <v>18</v>
      </c>
      <c r="B10" s="418"/>
      <c r="C10" s="418">
        <v>555</v>
      </c>
      <c r="D10" s="434">
        <v>0.9</v>
      </c>
      <c r="E10" s="434"/>
      <c r="F10" s="418">
        <v>5890</v>
      </c>
      <c r="G10" s="434">
        <v>9.9</v>
      </c>
      <c r="H10" s="308"/>
      <c r="I10" s="308"/>
      <c r="J10" s="308"/>
      <c r="K10" s="308"/>
      <c r="L10" s="308"/>
      <c r="M10" s="308"/>
      <c r="N10" s="308"/>
      <c r="O10" s="308"/>
      <c r="P10" s="308"/>
      <c r="Q10" s="308"/>
      <c r="R10" s="308"/>
      <c r="S10" s="308"/>
      <c r="T10" s="308"/>
      <c r="U10" s="308"/>
      <c r="V10" s="308"/>
      <c r="W10" s="308"/>
      <c r="X10" s="308"/>
      <c r="Y10" s="308"/>
      <c r="Z10" s="308"/>
    </row>
    <row r="11" spans="1:26">
      <c r="A11" s="418" t="s">
        <v>16</v>
      </c>
      <c r="B11" s="418"/>
      <c r="C11" s="418">
        <v>301</v>
      </c>
      <c r="D11" s="434">
        <v>1</v>
      </c>
      <c r="E11" s="434"/>
      <c r="F11" s="418">
        <v>4531</v>
      </c>
      <c r="G11" s="434">
        <v>15.7</v>
      </c>
      <c r="H11" s="308"/>
      <c r="I11" s="308"/>
      <c r="J11" s="308"/>
      <c r="K11" s="308"/>
      <c r="L11" s="308"/>
      <c r="M11" s="308"/>
      <c r="N11" s="308"/>
      <c r="O11" s="308"/>
      <c r="P11" s="308"/>
      <c r="Q11" s="308"/>
      <c r="R11" s="308"/>
      <c r="S11" s="308"/>
      <c r="T11" s="308"/>
      <c r="U11" s="308"/>
      <c r="V11" s="308"/>
      <c r="W11" s="308"/>
      <c r="X11" s="308"/>
      <c r="Y11" s="308"/>
      <c r="Z11" s="308"/>
    </row>
    <row r="12" spans="1:26">
      <c r="A12" s="418" t="s">
        <v>32</v>
      </c>
      <c r="B12" s="418"/>
      <c r="C12" s="418">
        <v>1059</v>
      </c>
      <c r="D12" s="434">
        <v>1.3</v>
      </c>
      <c r="E12" s="434"/>
      <c r="F12" s="418">
        <v>9460</v>
      </c>
      <c r="G12" s="434">
        <v>11.3</v>
      </c>
      <c r="H12" s="308"/>
      <c r="I12" s="308"/>
      <c r="J12" s="308"/>
      <c r="K12" s="308"/>
      <c r="L12" s="308"/>
      <c r="M12" s="308"/>
      <c r="N12" s="308"/>
      <c r="O12" s="308"/>
      <c r="P12" s="308"/>
      <c r="Q12" s="308"/>
      <c r="R12" s="308"/>
      <c r="S12" s="308"/>
      <c r="T12" s="308"/>
      <c r="U12" s="308"/>
      <c r="V12" s="308"/>
      <c r="W12" s="308"/>
      <c r="X12" s="308"/>
      <c r="Y12" s="308"/>
      <c r="Z12" s="308"/>
    </row>
    <row r="13" spans="1:26">
      <c r="A13" s="418" t="s">
        <v>24</v>
      </c>
      <c r="B13" s="418"/>
      <c r="C13" s="418">
        <v>830</v>
      </c>
      <c r="D13" s="434">
        <v>1.3</v>
      </c>
      <c r="E13" s="434"/>
      <c r="F13" s="418">
        <v>7440</v>
      </c>
      <c r="G13" s="434">
        <v>11.7</v>
      </c>
      <c r="H13" s="308"/>
      <c r="I13" s="308"/>
      <c r="J13" s="308"/>
      <c r="K13" s="308"/>
      <c r="L13" s="308"/>
      <c r="M13" s="308"/>
      <c r="N13" s="308"/>
      <c r="O13" s="308"/>
      <c r="P13" s="308"/>
      <c r="Q13" s="308"/>
      <c r="R13" s="308"/>
      <c r="S13" s="308"/>
      <c r="T13" s="308"/>
      <c r="U13" s="308"/>
      <c r="V13" s="308"/>
      <c r="W13" s="308"/>
      <c r="X13" s="308"/>
      <c r="Y13" s="308"/>
      <c r="Z13" s="308"/>
    </row>
    <row r="14" spans="1:26">
      <c r="A14" s="418" t="s">
        <v>21</v>
      </c>
      <c r="B14" s="418"/>
      <c r="C14" s="418">
        <v>663</v>
      </c>
      <c r="D14" s="434">
        <v>1.5</v>
      </c>
      <c r="E14" s="434"/>
      <c r="F14" s="418">
        <v>5151</v>
      </c>
      <c r="G14" s="434">
        <v>11.6</v>
      </c>
      <c r="H14" s="308"/>
      <c r="I14" s="308"/>
      <c r="J14" s="308"/>
      <c r="K14" s="308"/>
      <c r="L14" s="308"/>
      <c r="M14" s="308"/>
      <c r="N14" s="308"/>
      <c r="O14" s="308"/>
      <c r="P14" s="308"/>
      <c r="Q14" s="308"/>
      <c r="R14" s="308"/>
      <c r="S14" s="308"/>
      <c r="T14" s="308"/>
      <c r="U14" s="308"/>
      <c r="V14" s="308"/>
      <c r="W14" s="308"/>
      <c r="X14" s="308"/>
      <c r="Y14" s="308"/>
      <c r="Z14" s="308"/>
    </row>
    <row r="15" spans="1:26">
      <c r="A15" s="418" t="s">
        <v>14</v>
      </c>
      <c r="B15" s="418"/>
      <c r="C15" s="418">
        <v>161</v>
      </c>
      <c r="D15" s="434">
        <v>1.8</v>
      </c>
      <c r="E15" s="434"/>
      <c r="F15" s="418">
        <v>1910</v>
      </c>
      <c r="G15" s="434">
        <v>20.8</v>
      </c>
      <c r="H15" s="308"/>
      <c r="I15" s="308"/>
      <c r="J15" s="308"/>
      <c r="K15" s="308"/>
      <c r="L15" s="308"/>
      <c r="M15" s="308"/>
      <c r="N15" s="308"/>
      <c r="O15" s="308"/>
      <c r="P15" s="308"/>
      <c r="Q15" s="308"/>
      <c r="R15" s="308"/>
      <c r="S15" s="308"/>
      <c r="T15" s="308"/>
      <c r="U15" s="308"/>
      <c r="V15" s="308"/>
      <c r="W15" s="308"/>
      <c r="X15" s="308"/>
      <c r="Y15" s="308"/>
      <c r="Z15" s="308"/>
    </row>
    <row r="16" spans="1:26" s="384" customFormat="1">
      <c r="A16" s="384" t="s">
        <v>25</v>
      </c>
      <c r="B16" s="384">
        <v>672</v>
      </c>
      <c r="D16" s="270">
        <v>2.5</v>
      </c>
      <c r="E16" s="270"/>
      <c r="F16" s="384">
        <v>6314</v>
      </c>
      <c r="G16" s="270">
        <v>23.8</v>
      </c>
    </row>
    <row r="17" spans="1:7">
      <c r="A17" s="418" t="s">
        <v>30</v>
      </c>
      <c r="B17" s="418"/>
      <c r="C17" s="432">
        <v>1578</v>
      </c>
      <c r="D17" s="434">
        <v>2.8</v>
      </c>
      <c r="E17" s="434"/>
      <c r="F17" s="432">
        <v>9442</v>
      </c>
      <c r="G17" s="434">
        <v>16.899999999999999</v>
      </c>
    </row>
    <row r="18" spans="1:7">
      <c r="A18" s="418" t="s">
        <v>15</v>
      </c>
      <c r="B18" s="418"/>
      <c r="C18" s="432">
        <v>181</v>
      </c>
      <c r="D18" s="434">
        <v>2.9</v>
      </c>
      <c r="E18" s="434"/>
      <c r="F18" s="432">
        <v>919</v>
      </c>
      <c r="G18" s="434">
        <v>14.9</v>
      </c>
    </row>
    <row r="19" spans="1:7">
      <c r="A19" s="418" t="s">
        <v>33</v>
      </c>
      <c r="B19" s="418"/>
      <c r="C19" s="418">
        <v>2275</v>
      </c>
      <c r="D19" s="434">
        <v>3.3</v>
      </c>
      <c r="E19" s="434"/>
      <c r="F19" s="418">
        <v>11098</v>
      </c>
      <c r="G19" s="434">
        <v>16.100000000000001</v>
      </c>
    </row>
    <row r="20" spans="1:7">
      <c r="A20" s="432" t="s">
        <v>8</v>
      </c>
      <c r="B20" s="432"/>
      <c r="C20" s="432">
        <v>1842</v>
      </c>
      <c r="D20" s="433">
        <v>3.6</v>
      </c>
      <c r="E20" s="433"/>
      <c r="F20" s="432">
        <v>7720</v>
      </c>
      <c r="G20" s="433">
        <v>15.2</v>
      </c>
    </row>
    <row r="21" spans="1:7">
      <c r="A21" s="418" t="s">
        <v>27</v>
      </c>
      <c r="B21" s="418"/>
      <c r="C21" s="418">
        <v>1364</v>
      </c>
      <c r="D21" s="434">
        <v>3.7</v>
      </c>
      <c r="E21" s="434"/>
      <c r="F21" s="418">
        <v>5596</v>
      </c>
      <c r="G21" s="434">
        <v>15.1</v>
      </c>
    </row>
    <row r="22" spans="1:7">
      <c r="A22" s="418" t="s">
        <v>23</v>
      </c>
      <c r="B22" s="418"/>
      <c r="C22" s="418">
        <v>1924</v>
      </c>
      <c r="D22" s="434">
        <v>3.8</v>
      </c>
      <c r="E22" s="434"/>
      <c r="F22" s="418">
        <v>10576</v>
      </c>
      <c r="G22" s="434">
        <v>21</v>
      </c>
    </row>
    <row r="23" spans="1:7">
      <c r="A23" s="418" t="s">
        <v>29</v>
      </c>
      <c r="B23" s="418"/>
      <c r="C23" s="418">
        <v>3028</v>
      </c>
      <c r="D23" s="434">
        <v>3.8</v>
      </c>
      <c r="E23" s="434"/>
      <c r="F23" s="418">
        <v>12465</v>
      </c>
      <c r="G23" s="434">
        <v>15.6</v>
      </c>
    </row>
    <row r="24" spans="1:7">
      <c r="A24" s="418" t="s">
        <v>22</v>
      </c>
      <c r="B24" s="418"/>
      <c r="C24" s="418">
        <v>631</v>
      </c>
      <c r="D24" s="434">
        <v>4.2</v>
      </c>
      <c r="E24" s="434"/>
      <c r="F24" s="418">
        <v>4047</v>
      </c>
      <c r="G24" s="434">
        <v>27</v>
      </c>
    </row>
    <row r="26" spans="1:7">
      <c r="A26" s="308" t="s">
        <v>349</v>
      </c>
      <c r="B26" s="308"/>
      <c r="C26" s="308"/>
      <c r="D26" s="308"/>
      <c r="E26" s="308"/>
      <c r="F26" s="308"/>
      <c r="G26" s="308"/>
    </row>
    <row r="27" spans="1:7">
      <c r="A27" s="308" t="s">
        <v>350</v>
      </c>
      <c r="B27" s="308"/>
      <c r="C27" s="308"/>
      <c r="D27" s="308"/>
      <c r="E27" s="308"/>
      <c r="F27" s="308"/>
      <c r="G27" s="308"/>
    </row>
    <row r="28" spans="1:7">
      <c r="A28" s="308" t="s">
        <v>351</v>
      </c>
      <c r="B28" s="308"/>
      <c r="C28" s="308"/>
      <c r="D28" s="308"/>
      <c r="E28" s="308"/>
      <c r="F28" s="308"/>
      <c r="G28" s="308"/>
    </row>
    <row r="29" spans="1:7">
      <c r="A29" s="308" t="s">
        <v>500</v>
      </c>
      <c r="B29" s="308"/>
      <c r="C29" s="308"/>
      <c r="D29" s="308"/>
      <c r="E29" s="308"/>
      <c r="F29" s="308"/>
      <c r="G29" s="308"/>
    </row>
    <row r="30" spans="1:7">
      <c r="A30" s="308" t="s">
        <v>541</v>
      </c>
      <c r="B30" s="308"/>
      <c r="C30" s="308"/>
      <c r="D30" s="308"/>
      <c r="E30" s="308"/>
      <c r="F30" s="308"/>
      <c r="G30" s="308"/>
    </row>
    <row r="31" spans="1:7">
      <c r="A31" s="209" t="s">
        <v>501</v>
      </c>
      <c r="B31" s="308"/>
      <c r="C31" s="308"/>
      <c r="D31" s="308"/>
      <c r="E31" s="308"/>
      <c r="F31" s="308"/>
      <c r="G31" s="308"/>
    </row>
    <row r="32" spans="1:7">
      <c r="A32" s="308" t="s">
        <v>352</v>
      </c>
      <c r="B32" s="308"/>
      <c r="C32" s="308"/>
      <c r="D32" s="308"/>
      <c r="E32" s="308"/>
      <c r="F32" s="308"/>
      <c r="G32" s="308"/>
    </row>
    <row r="34" spans="1:26" s="73" customFormat="1">
      <c r="A34" s="469" t="s">
        <v>353</v>
      </c>
      <c r="B34" s="469"/>
      <c r="C34" s="469"/>
      <c r="D34" s="469"/>
      <c r="E34" s="469"/>
      <c r="F34" s="469"/>
      <c r="G34" s="469"/>
      <c r="H34" s="469"/>
      <c r="I34" s="302"/>
      <c r="J34" s="302"/>
      <c r="K34" s="302"/>
      <c r="L34" s="302"/>
      <c r="M34" s="302"/>
      <c r="N34" s="302"/>
      <c r="O34" s="302"/>
      <c r="P34" s="302"/>
      <c r="Q34" s="302"/>
      <c r="R34" s="302"/>
      <c r="S34" s="302"/>
      <c r="T34" s="302"/>
      <c r="U34" s="302"/>
      <c r="V34" s="302"/>
      <c r="W34" s="302"/>
      <c r="X34" s="302"/>
      <c r="Y34" s="302"/>
      <c r="Z34" s="302"/>
    </row>
    <row r="36" spans="1:26">
      <c r="A36" s="308"/>
      <c r="B36" s="382" t="s">
        <v>354</v>
      </c>
      <c r="C36" s="382" t="s">
        <v>355</v>
      </c>
      <c r="D36" s="308"/>
      <c r="E36" s="308"/>
      <c r="F36" s="308"/>
      <c r="G36" s="308"/>
      <c r="H36" s="308"/>
      <c r="I36" s="308"/>
      <c r="J36" s="308"/>
      <c r="K36" s="308"/>
      <c r="L36" s="308"/>
      <c r="M36" s="308"/>
      <c r="N36" s="308"/>
      <c r="O36" s="308"/>
      <c r="P36" s="308"/>
      <c r="Q36" s="308"/>
      <c r="R36" s="308"/>
      <c r="S36" s="308"/>
      <c r="T36" s="308"/>
      <c r="U36" s="308"/>
      <c r="V36" s="308"/>
      <c r="W36" s="308"/>
      <c r="X36" s="308"/>
      <c r="Y36" s="308"/>
      <c r="Z36" s="308"/>
    </row>
    <row r="37" spans="1:26">
      <c r="B37" s="382"/>
      <c r="C37" s="382"/>
    </row>
    <row r="38" spans="1:26">
      <c r="A38" s="308"/>
      <c r="B38" s="382" t="s">
        <v>97</v>
      </c>
      <c r="C38" s="382"/>
      <c r="D38" s="308"/>
      <c r="E38" s="308"/>
      <c r="F38" s="308"/>
      <c r="G38" s="308"/>
      <c r="H38" s="308"/>
      <c r="I38" s="308"/>
      <c r="J38" s="308"/>
      <c r="K38" s="308"/>
      <c r="L38" s="308"/>
      <c r="M38" s="308"/>
      <c r="N38" s="308"/>
      <c r="O38" s="308"/>
      <c r="P38" s="308"/>
      <c r="Q38" s="308"/>
      <c r="R38" s="308"/>
      <c r="S38" s="308"/>
      <c r="T38" s="308"/>
      <c r="U38" s="308"/>
      <c r="V38" s="308"/>
      <c r="W38" s="308"/>
      <c r="X38" s="308"/>
      <c r="Y38" s="308"/>
      <c r="Z38" s="308"/>
    </row>
    <row r="39" spans="1:26">
      <c r="A39" s="308"/>
      <c r="B39" s="382" t="s">
        <v>99</v>
      </c>
      <c r="C39" s="382">
        <v>13</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spans="1:26">
      <c r="A40" s="308"/>
      <c r="B40" s="382" t="s">
        <v>100</v>
      </c>
      <c r="C40" s="382">
        <v>49</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row>
    <row r="41" spans="1:26">
      <c r="A41" s="308"/>
      <c r="B41" s="382" t="s">
        <v>101</v>
      </c>
      <c r="C41" s="382">
        <v>272</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spans="1:26">
      <c r="A42" s="308"/>
      <c r="B42" s="382" t="s">
        <v>102</v>
      </c>
      <c r="C42" s="382">
        <v>338</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spans="1:26">
      <c r="B43" s="382"/>
      <c r="C43" s="382"/>
    </row>
    <row r="44" spans="1:26">
      <c r="A44" s="308"/>
      <c r="B44" s="382" t="s">
        <v>356</v>
      </c>
      <c r="C44" s="382"/>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spans="1:26">
      <c r="A45" s="308"/>
      <c r="B45" s="382" t="s">
        <v>103</v>
      </c>
      <c r="C45" s="382">
        <v>857</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spans="1:26">
      <c r="A46" s="308"/>
      <c r="B46" s="382" t="s">
        <v>104</v>
      </c>
      <c r="C46" s="382">
        <v>5174</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spans="1:26">
      <c r="A47" s="308"/>
      <c r="B47" s="382" t="s">
        <v>105</v>
      </c>
      <c r="C47" s="382">
        <v>283</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spans="1:26">
      <c r="A48" s="308"/>
      <c r="B48" s="308"/>
      <c r="C48" s="271"/>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spans="1:26" s="183" customFormat="1">
      <c r="A49" s="308"/>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spans="1:26" s="183" customFormat="1">
      <c r="A50" s="308" t="s">
        <v>357</v>
      </c>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spans="1:26" s="183" customFormat="1">
      <c r="A51" s="308" t="s">
        <v>350</v>
      </c>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spans="1:26" s="183" customFormat="1">
      <c r="A52" s="308" t="s">
        <v>351</v>
      </c>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spans="1:26" s="183" customFormat="1">
      <c r="A53" s="308" t="s">
        <v>500</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spans="1:26" s="183" customFormat="1">
      <c r="A54" s="308" t="s">
        <v>541</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row>
    <row r="55" spans="1:26" s="183" customFormat="1">
      <c r="A55" s="209" t="s">
        <v>542</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row>
    <row r="56" spans="1:26" s="183" customFormat="1">
      <c r="A56" s="308" t="s">
        <v>352</v>
      </c>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8" spans="1:26" s="73" customFormat="1">
      <c r="A58" s="469" t="s">
        <v>358</v>
      </c>
      <c r="B58" s="469"/>
      <c r="C58" s="469"/>
      <c r="D58" s="469"/>
      <c r="E58" s="469"/>
      <c r="F58" s="469"/>
      <c r="G58" s="469"/>
      <c r="H58" s="469"/>
      <c r="I58" s="302"/>
      <c r="J58" s="302"/>
      <c r="K58" s="302"/>
      <c r="L58" s="302"/>
      <c r="M58" s="302"/>
      <c r="N58" s="302"/>
      <c r="O58" s="302"/>
      <c r="P58" s="302"/>
      <c r="Q58" s="302"/>
      <c r="R58" s="302"/>
      <c r="S58" s="302"/>
      <c r="T58" s="302"/>
      <c r="U58" s="302"/>
      <c r="V58" s="302"/>
      <c r="W58" s="302"/>
      <c r="X58" s="302"/>
      <c r="Y58" s="302"/>
      <c r="Z58" s="302"/>
    </row>
    <row r="60" spans="1:26" ht="39">
      <c r="A60" s="308"/>
      <c r="B60" s="308"/>
      <c r="C60" s="95" t="s">
        <v>106</v>
      </c>
      <c r="D60" s="109" t="s">
        <v>13</v>
      </c>
      <c r="E60" s="109" t="s">
        <v>359</v>
      </c>
      <c r="F60" s="51"/>
      <c r="G60" s="51"/>
      <c r="H60" s="51"/>
      <c r="I60" s="51"/>
      <c r="J60" s="51"/>
      <c r="K60" s="51"/>
      <c r="L60" s="51"/>
      <c r="M60" s="51"/>
      <c r="N60" s="308"/>
      <c r="O60" s="308"/>
      <c r="P60" s="308"/>
      <c r="Q60" s="51"/>
      <c r="R60" s="51"/>
      <c r="S60" s="51"/>
      <c r="T60" s="51"/>
      <c r="U60" s="51"/>
      <c r="V60" s="51"/>
      <c r="W60" s="51"/>
      <c r="X60" s="51"/>
      <c r="Y60" s="51"/>
      <c r="Z60" s="51"/>
    </row>
    <row r="61" spans="1:26" ht="14.25" customHeight="1">
      <c r="A61" s="52"/>
      <c r="B61" s="54" t="s">
        <v>18</v>
      </c>
      <c r="C61" s="54">
        <v>5</v>
      </c>
      <c r="D61" s="54"/>
      <c r="E61" s="54">
        <v>10</v>
      </c>
      <c r="F61" s="54"/>
      <c r="G61" s="54"/>
      <c r="H61" s="54"/>
      <c r="I61" s="54"/>
      <c r="J61" s="54"/>
      <c r="K61" s="54"/>
      <c r="L61" s="54"/>
      <c r="M61" s="54"/>
      <c r="N61" s="308"/>
      <c r="O61" s="308"/>
      <c r="P61" s="308"/>
      <c r="Q61" s="51"/>
      <c r="R61" s="51"/>
      <c r="S61" s="51"/>
      <c r="T61" s="51"/>
      <c r="U61" s="51"/>
      <c r="V61" s="51"/>
      <c r="W61" s="51"/>
      <c r="X61" s="51"/>
      <c r="Y61" s="51"/>
      <c r="Z61" s="51"/>
    </row>
    <row r="62" spans="1:26">
      <c r="A62" s="85"/>
      <c r="B62" s="54" t="s">
        <v>19</v>
      </c>
      <c r="C62" s="54">
        <v>6</v>
      </c>
      <c r="D62" s="54"/>
      <c r="E62" s="54">
        <v>10</v>
      </c>
      <c r="F62" s="54"/>
      <c r="G62" s="54"/>
      <c r="H62" s="54"/>
      <c r="I62" s="54"/>
      <c r="J62" s="54"/>
      <c r="K62" s="54"/>
      <c r="L62" s="54"/>
      <c r="M62" s="54"/>
      <c r="N62" s="308"/>
      <c r="O62" s="44"/>
      <c r="P62" s="54"/>
      <c r="Q62" s="54"/>
      <c r="R62" s="54"/>
      <c r="S62" s="54"/>
      <c r="T62" s="54"/>
      <c r="U62" s="54"/>
      <c r="V62" s="54"/>
      <c r="W62" s="54"/>
      <c r="X62" s="54"/>
      <c r="Y62" s="54"/>
      <c r="Z62" s="54"/>
    </row>
    <row r="63" spans="1:26">
      <c r="A63" s="85"/>
      <c r="B63" s="54" t="s">
        <v>28</v>
      </c>
      <c r="C63" s="54">
        <v>6</v>
      </c>
      <c r="D63" s="54"/>
      <c r="E63" s="54">
        <v>10</v>
      </c>
      <c r="F63" s="54"/>
      <c r="G63" s="54"/>
      <c r="H63" s="54"/>
      <c r="I63" s="54"/>
      <c r="J63" s="54"/>
      <c r="K63" s="54"/>
      <c r="L63" s="54"/>
      <c r="M63" s="54"/>
      <c r="N63" s="308"/>
      <c r="O63" s="54"/>
      <c r="P63" s="54"/>
      <c r="Q63" s="54"/>
      <c r="R63" s="54"/>
      <c r="S63" s="54"/>
      <c r="T63" s="54"/>
      <c r="U63" s="54"/>
      <c r="V63" s="54"/>
      <c r="W63" s="54"/>
      <c r="X63" s="54"/>
      <c r="Y63" s="54"/>
      <c r="Z63" s="54"/>
    </row>
    <row r="64" spans="1:26">
      <c r="A64" s="85"/>
      <c r="B64" s="54" t="s">
        <v>30</v>
      </c>
      <c r="C64" s="54">
        <v>6</v>
      </c>
      <c r="D64" s="53"/>
      <c r="E64" s="54">
        <v>10</v>
      </c>
      <c r="F64" s="53"/>
      <c r="G64" s="53"/>
      <c r="H64" s="53"/>
      <c r="I64" s="53"/>
      <c r="J64" s="53"/>
      <c r="K64" s="53"/>
      <c r="L64" s="53"/>
      <c r="M64" s="53"/>
      <c r="N64" s="308"/>
      <c r="O64" s="54"/>
      <c r="P64" s="54"/>
      <c r="Q64" s="54"/>
      <c r="R64" s="54"/>
      <c r="S64" s="54"/>
      <c r="T64" s="54"/>
      <c r="U64" s="54"/>
      <c r="V64" s="54"/>
      <c r="W64" s="54"/>
      <c r="X64" s="54"/>
      <c r="Y64" s="54"/>
      <c r="Z64" s="54"/>
    </row>
    <row r="65" spans="1:26">
      <c r="A65" s="85"/>
      <c r="B65" s="54" t="s">
        <v>20</v>
      </c>
      <c r="C65" s="54">
        <v>6</v>
      </c>
      <c r="D65" s="54"/>
      <c r="E65" s="54">
        <v>10</v>
      </c>
      <c r="F65" s="54"/>
      <c r="G65" s="54"/>
      <c r="H65" s="54"/>
      <c r="I65" s="54"/>
      <c r="J65" s="54"/>
      <c r="K65" s="54"/>
      <c r="L65" s="54"/>
      <c r="M65" s="54"/>
      <c r="N65" s="308"/>
      <c r="O65" s="54"/>
      <c r="P65" s="54"/>
      <c r="Q65" s="54"/>
      <c r="R65" s="54"/>
      <c r="S65" s="54"/>
      <c r="T65" s="54"/>
      <c r="U65" s="54"/>
      <c r="V65" s="54"/>
      <c r="W65" s="54"/>
      <c r="X65" s="54"/>
      <c r="Y65" s="54"/>
      <c r="Z65" s="54"/>
    </row>
    <row r="66" spans="1:26">
      <c r="A66" s="85"/>
      <c r="B66" s="54" t="s">
        <v>32</v>
      </c>
      <c r="C66" s="54">
        <v>7</v>
      </c>
      <c r="D66" s="54"/>
      <c r="E66" s="54">
        <v>10</v>
      </c>
      <c r="F66" s="53"/>
      <c r="G66" s="53"/>
      <c r="H66" s="54"/>
      <c r="I66" s="54"/>
      <c r="J66" s="54"/>
      <c r="K66" s="54"/>
      <c r="L66" s="54"/>
      <c r="M66" s="54"/>
      <c r="N66" s="308"/>
      <c r="O66" s="54"/>
      <c r="P66" s="54"/>
      <c r="Q66" s="54"/>
      <c r="R66" s="54"/>
      <c r="S66" s="54"/>
      <c r="T66" s="54"/>
      <c r="U66" s="54"/>
      <c r="V66" s="54"/>
      <c r="W66" s="54"/>
      <c r="X66" s="54"/>
      <c r="Y66" s="54"/>
      <c r="Z66" s="54"/>
    </row>
    <row r="67" spans="1:26">
      <c r="A67" s="85"/>
      <c r="B67" s="54" t="s">
        <v>26</v>
      </c>
      <c r="C67" s="54">
        <v>7</v>
      </c>
      <c r="D67" s="53"/>
      <c r="E67" s="54">
        <v>10</v>
      </c>
      <c r="F67" s="53"/>
      <c r="G67" s="53"/>
      <c r="H67" s="53"/>
      <c r="I67" s="53"/>
      <c r="J67" s="53"/>
      <c r="K67" s="53"/>
      <c r="L67" s="53"/>
      <c r="M67" s="53"/>
      <c r="N67" s="308"/>
      <c r="O67" s="54"/>
      <c r="P67" s="54"/>
      <c r="Q67" s="54"/>
      <c r="R67" s="54"/>
      <c r="S67" s="54"/>
      <c r="T67" s="54"/>
      <c r="U67" s="54"/>
      <c r="V67" s="54"/>
      <c r="W67" s="54"/>
      <c r="X67" s="54"/>
      <c r="Y67" s="54"/>
      <c r="Z67" s="54"/>
    </row>
    <row r="68" spans="1:26">
      <c r="A68" s="85"/>
      <c r="B68" s="54" t="s">
        <v>31</v>
      </c>
      <c r="C68" s="54">
        <v>8</v>
      </c>
      <c r="D68" s="54"/>
      <c r="E68" s="54">
        <v>10</v>
      </c>
      <c r="F68" s="53"/>
      <c r="G68" s="53"/>
      <c r="H68" s="53"/>
      <c r="I68" s="53"/>
      <c r="J68" s="54"/>
      <c r="K68" s="54"/>
      <c r="L68" s="54"/>
      <c r="M68" s="54"/>
      <c r="N68" s="308"/>
      <c r="O68" s="54"/>
      <c r="P68" s="54"/>
      <c r="Q68" s="54"/>
      <c r="R68" s="54"/>
      <c r="S68" s="54"/>
      <c r="T68" s="54"/>
      <c r="U68" s="54"/>
      <c r="V68" s="54"/>
      <c r="W68" s="54"/>
      <c r="X68" s="54"/>
      <c r="Y68" s="54"/>
      <c r="Z68" s="54"/>
    </row>
    <row r="69" spans="1:26">
      <c r="A69" s="85"/>
      <c r="B69" s="54" t="s">
        <v>17</v>
      </c>
      <c r="C69" s="54">
        <v>8</v>
      </c>
      <c r="D69" s="53"/>
      <c r="E69" s="54">
        <v>10</v>
      </c>
      <c r="F69" s="53"/>
      <c r="G69" s="53"/>
      <c r="H69" s="53"/>
      <c r="I69" s="53"/>
      <c r="J69" s="53"/>
      <c r="K69" s="53"/>
      <c r="L69" s="53"/>
      <c r="M69" s="53"/>
      <c r="N69" s="308"/>
      <c r="O69" s="54"/>
      <c r="P69" s="54"/>
      <c r="Q69" s="54"/>
      <c r="R69" s="54"/>
      <c r="S69" s="54"/>
      <c r="T69" s="54"/>
      <c r="U69" s="54"/>
      <c r="V69" s="54"/>
      <c r="W69" s="54"/>
      <c r="X69" s="54"/>
      <c r="Y69" s="54"/>
      <c r="Z69" s="54"/>
    </row>
    <row r="70" spans="1:26">
      <c r="A70" s="85"/>
      <c r="B70" s="54" t="s">
        <v>16</v>
      </c>
      <c r="C70" s="54">
        <v>9</v>
      </c>
      <c r="D70" s="54"/>
      <c r="E70" s="54">
        <v>10</v>
      </c>
      <c r="F70" s="54"/>
      <c r="G70" s="54"/>
      <c r="H70" s="54"/>
      <c r="I70" s="54"/>
      <c r="J70" s="54"/>
      <c r="K70" s="54"/>
      <c r="L70" s="54"/>
      <c r="M70" s="54"/>
      <c r="N70" s="308"/>
      <c r="O70" s="54"/>
      <c r="P70" s="54"/>
      <c r="Q70" s="54"/>
      <c r="R70" s="54"/>
      <c r="S70" s="54"/>
      <c r="T70" s="54"/>
      <c r="U70" s="54"/>
      <c r="V70" s="54"/>
      <c r="W70" s="54"/>
      <c r="X70" s="54"/>
      <c r="Y70" s="54"/>
      <c r="Z70" s="54"/>
    </row>
    <row r="71" spans="1:26">
      <c r="A71" s="85"/>
      <c r="B71" s="54" t="s">
        <v>33</v>
      </c>
      <c r="C71" s="54">
        <v>9</v>
      </c>
      <c r="D71" s="53"/>
      <c r="E71" s="54">
        <v>10</v>
      </c>
      <c r="F71" s="53"/>
      <c r="G71" s="53"/>
      <c r="H71" s="53"/>
      <c r="I71" s="53"/>
      <c r="J71" s="53"/>
      <c r="K71" s="53"/>
      <c r="L71" s="53"/>
      <c r="M71" s="53"/>
      <c r="N71" s="308"/>
      <c r="O71" s="54"/>
      <c r="P71" s="54"/>
      <c r="Q71" s="54"/>
      <c r="R71" s="54"/>
      <c r="S71" s="54"/>
      <c r="T71" s="54"/>
      <c r="U71" s="54"/>
      <c r="V71" s="54"/>
      <c r="W71" s="54"/>
      <c r="X71" s="54"/>
      <c r="Y71" s="54"/>
      <c r="Z71" s="54"/>
    </row>
    <row r="72" spans="1:26">
      <c r="A72" s="85"/>
      <c r="B72" s="54" t="s">
        <v>21</v>
      </c>
      <c r="C72" s="54">
        <v>10</v>
      </c>
      <c r="D72" s="53"/>
      <c r="E72" s="54">
        <v>10</v>
      </c>
      <c r="F72" s="53"/>
      <c r="G72" s="53"/>
      <c r="H72" s="53"/>
      <c r="I72" s="53"/>
      <c r="J72" s="53"/>
      <c r="K72" s="53"/>
      <c r="L72" s="53"/>
      <c r="M72" s="53"/>
      <c r="N72" s="308"/>
      <c r="O72" s="54"/>
      <c r="P72" s="54"/>
      <c r="Q72" s="54"/>
      <c r="R72" s="54"/>
      <c r="S72" s="54"/>
      <c r="T72" s="54"/>
      <c r="U72" s="54"/>
      <c r="V72" s="54"/>
      <c r="W72" s="54"/>
      <c r="X72" s="54"/>
      <c r="Y72" s="54"/>
      <c r="Z72" s="54"/>
    </row>
    <row r="73" spans="1:26">
      <c r="A73" s="85"/>
      <c r="B73" s="54" t="s">
        <v>29</v>
      </c>
      <c r="C73" s="54">
        <v>10</v>
      </c>
      <c r="D73" s="53"/>
      <c r="E73" s="54">
        <v>10</v>
      </c>
      <c r="F73" s="53"/>
      <c r="G73" s="53"/>
      <c r="H73" s="53"/>
      <c r="I73" s="53"/>
      <c r="J73" s="53"/>
      <c r="K73" s="53"/>
      <c r="L73" s="53"/>
      <c r="M73" s="53"/>
      <c r="N73" s="308"/>
      <c r="O73" s="54"/>
      <c r="P73" s="54"/>
      <c r="Q73" s="54"/>
      <c r="R73" s="54"/>
      <c r="S73" s="54"/>
      <c r="T73" s="54"/>
      <c r="U73" s="54"/>
      <c r="V73" s="54"/>
      <c r="W73" s="54"/>
      <c r="X73" s="54"/>
      <c r="Y73" s="54"/>
      <c r="Z73" s="54"/>
    </row>
    <row r="74" spans="1:26">
      <c r="A74" s="85"/>
      <c r="B74" s="54" t="s">
        <v>24</v>
      </c>
      <c r="C74" s="54">
        <v>12</v>
      </c>
      <c r="D74" s="54"/>
      <c r="E74" s="54">
        <v>10</v>
      </c>
      <c r="F74" s="53"/>
      <c r="G74" s="53"/>
      <c r="H74" s="53"/>
      <c r="I74" s="53"/>
      <c r="J74" s="54"/>
      <c r="K74" s="54"/>
      <c r="L74" s="54"/>
      <c r="M74" s="54"/>
      <c r="N74" s="308"/>
      <c r="O74" s="54"/>
      <c r="P74" s="54"/>
      <c r="Q74" s="54"/>
      <c r="R74" s="54"/>
      <c r="S74" s="54"/>
      <c r="T74" s="54"/>
      <c r="U74" s="54"/>
      <c r="V74" s="54"/>
      <c r="W74" s="54"/>
      <c r="X74" s="54"/>
      <c r="Y74" s="54"/>
      <c r="Z74" s="54"/>
    </row>
    <row r="75" spans="1:26">
      <c r="A75" s="85"/>
      <c r="B75" s="224" t="s">
        <v>25</v>
      </c>
      <c r="D75" s="55">
        <v>12</v>
      </c>
      <c r="E75" s="54">
        <v>10</v>
      </c>
      <c r="F75" s="53"/>
      <c r="G75" s="53"/>
      <c r="H75" s="53"/>
      <c r="I75" s="53"/>
      <c r="J75" s="53"/>
      <c r="K75" s="54"/>
      <c r="L75" s="54"/>
      <c r="M75" s="54"/>
      <c r="N75" s="308"/>
      <c r="O75" s="54"/>
      <c r="P75" s="54"/>
      <c r="Q75" s="54"/>
      <c r="R75" s="54"/>
      <c r="S75" s="54"/>
      <c r="T75" s="54"/>
      <c r="U75" s="54"/>
      <c r="V75" s="54"/>
      <c r="W75" s="54"/>
      <c r="X75" s="54"/>
      <c r="Y75" s="54"/>
      <c r="Z75" s="54"/>
    </row>
    <row r="76" spans="1:26">
      <c r="A76" s="85"/>
      <c r="B76" s="54" t="s">
        <v>27</v>
      </c>
      <c r="C76" s="54">
        <v>15</v>
      </c>
      <c r="D76" s="56"/>
      <c r="E76" s="54">
        <v>10</v>
      </c>
      <c r="F76" s="56"/>
      <c r="G76" s="56"/>
      <c r="H76" s="56"/>
      <c r="I76" s="56"/>
      <c r="J76" s="56"/>
      <c r="K76" s="56"/>
      <c r="L76" s="56"/>
      <c r="M76" s="56"/>
      <c r="N76" s="308"/>
      <c r="O76" s="54"/>
      <c r="P76" s="54"/>
      <c r="Q76" s="54"/>
      <c r="R76" s="54"/>
      <c r="S76" s="54"/>
      <c r="T76" s="54"/>
      <c r="U76" s="54"/>
      <c r="V76" s="54"/>
      <c r="W76" s="54"/>
      <c r="X76" s="54"/>
      <c r="Y76" s="54"/>
      <c r="Z76" s="54"/>
    </row>
    <row r="77" spans="1:26">
      <c r="A77" s="85"/>
      <c r="B77" s="54" t="s">
        <v>8</v>
      </c>
      <c r="C77" s="54">
        <v>15</v>
      </c>
      <c r="D77" s="54"/>
      <c r="E77" s="54">
        <v>10</v>
      </c>
      <c r="F77" s="54"/>
      <c r="G77" s="54"/>
      <c r="H77" s="54"/>
      <c r="I77" s="54"/>
      <c r="J77" s="54"/>
      <c r="K77" s="54"/>
      <c r="L77" s="54"/>
      <c r="M77" s="54"/>
      <c r="N77" s="308"/>
      <c r="O77" s="55"/>
      <c r="P77" s="55"/>
      <c r="Q77" s="55"/>
      <c r="R77" s="55"/>
      <c r="S77" s="55"/>
      <c r="T77" s="55"/>
      <c r="U77" s="55"/>
      <c r="V77" s="55"/>
      <c r="W77" s="55"/>
      <c r="X77" s="55"/>
      <c r="Y77" s="55"/>
      <c r="Z77" s="55"/>
    </row>
    <row r="78" spans="1:26">
      <c r="A78" s="85"/>
      <c r="B78" s="54" t="s">
        <v>22</v>
      </c>
      <c r="C78" s="54">
        <v>16</v>
      </c>
      <c r="D78" s="54"/>
      <c r="E78" s="54">
        <v>10</v>
      </c>
      <c r="F78" s="53"/>
      <c r="G78" s="53"/>
      <c r="H78" s="53"/>
      <c r="I78" s="54"/>
      <c r="J78" s="54"/>
      <c r="K78" s="54"/>
      <c r="L78" s="54"/>
      <c r="M78" s="54"/>
      <c r="N78" s="308"/>
      <c r="O78" s="54"/>
      <c r="P78" s="54"/>
      <c r="Q78" s="54"/>
      <c r="R78" s="54"/>
      <c r="S78" s="54"/>
      <c r="T78" s="54"/>
      <c r="U78" s="54"/>
      <c r="V78" s="54"/>
      <c r="W78" s="54"/>
      <c r="X78" s="54"/>
      <c r="Y78" s="54"/>
      <c r="Z78" s="54"/>
    </row>
    <row r="79" spans="1:26">
      <c r="A79" s="85"/>
      <c r="B79" s="54" t="s">
        <v>15</v>
      </c>
      <c r="C79" s="54">
        <v>17</v>
      </c>
      <c r="D79" s="54"/>
      <c r="E79" s="54">
        <v>10</v>
      </c>
      <c r="F79" s="54"/>
      <c r="G79" s="54"/>
      <c r="H79" s="54"/>
      <c r="I79" s="54"/>
      <c r="J79" s="54"/>
      <c r="K79" s="54"/>
      <c r="L79" s="54"/>
      <c r="M79" s="54"/>
      <c r="N79" s="308"/>
      <c r="O79" s="54"/>
      <c r="P79" s="54"/>
      <c r="Q79" s="54"/>
      <c r="R79" s="54"/>
      <c r="S79" s="54"/>
      <c r="T79" s="54"/>
      <c r="U79" s="54"/>
      <c r="V79" s="54"/>
      <c r="W79" s="54"/>
      <c r="X79" s="54"/>
      <c r="Y79" s="54"/>
      <c r="Z79" s="54"/>
    </row>
    <row r="80" spans="1:26">
      <c r="A80" s="85"/>
      <c r="B80" s="54" t="s">
        <v>23</v>
      </c>
      <c r="C80" s="54">
        <v>24</v>
      </c>
      <c r="D80" s="54"/>
      <c r="E80" s="54">
        <v>10</v>
      </c>
      <c r="F80" s="53"/>
      <c r="G80" s="53"/>
      <c r="H80" s="53"/>
      <c r="I80" s="53"/>
      <c r="J80" s="53"/>
      <c r="K80" s="53"/>
      <c r="L80" s="53"/>
      <c r="M80" s="54"/>
      <c r="N80" s="308"/>
      <c r="O80" s="54"/>
      <c r="P80" s="54"/>
      <c r="Q80" s="54"/>
      <c r="R80" s="54"/>
      <c r="S80" s="54"/>
      <c r="T80" s="54"/>
      <c r="U80" s="54"/>
      <c r="V80" s="54"/>
      <c r="W80" s="54"/>
      <c r="X80" s="54"/>
      <c r="Y80" s="54"/>
      <c r="Z80" s="54"/>
    </row>
    <row r="81" spans="1:26">
      <c r="A81" s="85"/>
      <c r="B81" s="54" t="s">
        <v>14</v>
      </c>
      <c r="C81" s="54">
        <v>31</v>
      </c>
      <c r="D81" s="54"/>
      <c r="E81" s="54">
        <v>10</v>
      </c>
      <c r="F81" s="54"/>
      <c r="G81" s="54"/>
      <c r="H81" s="54"/>
      <c r="I81" s="54"/>
      <c r="J81" s="54"/>
      <c r="K81" s="54"/>
      <c r="L81" s="54"/>
      <c r="M81" s="54"/>
      <c r="N81" s="308"/>
      <c r="O81" s="54"/>
      <c r="P81" s="54"/>
      <c r="Q81" s="54"/>
      <c r="R81" s="54"/>
      <c r="S81" s="54"/>
      <c r="T81" s="54"/>
      <c r="U81" s="54"/>
      <c r="V81" s="54"/>
      <c r="W81" s="54"/>
      <c r="X81" s="54"/>
      <c r="Y81" s="54"/>
      <c r="Z81" s="54"/>
    </row>
    <row r="82" spans="1:26">
      <c r="A82" s="85"/>
      <c r="B82" s="81" t="s">
        <v>9</v>
      </c>
      <c r="C82" s="81">
        <v>10</v>
      </c>
      <c r="D82" s="54"/>
      <c r="E82" s="54"/>
      <c r="F82" s="54"/>
      <c r="G82" s="54"/>
      <c r="H82" s="54"/>
      <c r="I82" s="54"/>
      <c r="J82" s="54"/>
      <c r="K82" s="54"/>
      <c r="L82" s="54"/>
      <c r="M82" s="54"/>
      <c r="N82" s="308"/>
      <c r="O82" s="54"/>
      <c r="P82" s="54"/>
      <c r="Q82" s="54"/>
      <c r="R82" s="54"/>
      <c r="S82" s="54"/>
      <c r="T82" s="54"/>
      <c r="U82" s="54"/>
      <c r="V82" s="54"/>
      <c r="W82" s="54"/>
      <c r="X82" s="54"/>
      <c r="Y82" s="54"/>
      <c r="Z82" s="54"/>
    </row>
    <row r="83" spans="1:26">
      <c r="A83" s="308"/>
      <c r="B83" s="308"/>
      <c r="C83" s="308"/>
      <c r="D83" s="308"/>
      <c r="E83" s="308"/>
      <c r="F83" s="308"/>
      <c r="G83" s="308"/>
      <c r="H83" s="308"/>
      <c r="I83" s="308"/>
      <c r="J83" s="308"/>
      <c r="K83" s="308"/>
      <c r="L83" s="308"/>
      <c r="M83" s="308"/>
      <c r="N83" s="308"/>
      <c r="O83" s="54"/>
      <c r="P83" s="54"/>
      <c r="Q83" s="54"/>
      <c r="R83" s="54"/>
      <c r="S83" s="54"/>
      <c r="T83" s="54"/>
      <c r="U83" s="54"/>
      <c r="V83" s="54"/>
      <c r="W83" s="54"/>
      <c r="X83" s="54"/>
      <c r="Y83" s="54"/>
      <c r="Z83" s="54"/>
    </row>
    <row r="84" spans="1:26">
      <c r="A84" s="471" t="s">
        <v>502</v>
      </c>
      <c r="B84" s="471"/>
      <c r="C84" s="471"/>
      <c r="D84" s="471"/>
      <c r="E84" s="471"/>
      <c r="F84" s="471"/>
      <c r="G84" s="471"/>
      <c r="H84" s="308"/>
      <c r="I84" s="308"/>
      <c r="J84" s="308"/>
      <c r="K84" s="308"/>
      <c r="L84" s="308"/>
      <c r="M84" s="308"/>
      <c r="N84" s="308"/>
      <c r="O84" s="308"/>
      <c r="P84" s="308"/>
      <c r="Q84" s="308"/>
      <c r="R84" s="308"/>
      <c r="S84" s="308"/>
      <c r="T84" s="308"/>
      <c r="U84" s="308"/>
      <c r="V84" s="308"/>
      <c r="W84" s="308"/>
      <c r="X84" s="308"/>
      <c r="Y84" s="308"/>
      <c r="Z84" s="308"/>
    </row>
    <row r="85" spans="1:26" ht="36" customHeight="1">
      <c r="A85" s="471" t="s">
        <v>503</v>
      </c>
      <c r="B85" s="471"/>
      <c r="C85" s="471"/>
      <c r="D85" s="471"/>
      <c r="E85" s="471"/>
      <c r="F85" s="471"/>
      <c r="G85" s="471"/>
      <c r="H85" s="308"/>
      <c r="I85" s="308"/>
      <c r="J85" s="308"/>
      <c r="K85" s="308"/>
      <c r="L85" s="308"/>
      <c r="M85" s="308"/>
      <c r="N85" s="308"/>
      <c r="O85" s="308"/>
      <c r="P85" s="308"/>
      <c r="Q85" s="308"/>
      <c r="R85" s="308"/>
      <c r="S85" s="308"/>
      <c r="T85" s="308"/>
      <c r="U85" s="308"/>
      <c r="V85" s="308"/>
      <c r="W85" s="308"/>
      <c r="X85" s="308"/>
      <c r="Y85" s="308"/>
      <c r="Z85" s="308"/>
    </row>
    <row r="86" spans="1:26">
      <c r="A86" s="316"/>
      <c r="B86" s="316"/>
      <c r="C86" s="316"/>
      <c r="D86" s="316"/>
      <c r="E86" s="316"/>
      <c r="F86" s="316"/>
      <c r="G86" s="316"/>
      <c r="H86" s="308"/>
      <c r="I86" s="308"/>
      <c r="J86" s="308"/>
      <c r="K86" s="308"/>
      <c r="L86" s="308"/>
      <c r="M86" s="308"/>
      <c r="N86" s="308"/>
      <c r="O86" s="308"/>
      <c r="P86" s="308"/>
      <c r="Q86" s="308"/>
      <c r="R86" s="308"/>
      <c r="S86" s="308"/>
      <c r="T86" s="308"/>
      <c r="U86" s="308"/>
      <c r="V86" s="308"/>
      <c r="W86" s="308"/>
      <c r="X86" s="308"/>
      <c r="Y86" s="308"/>
      <c r="Z86" s="308"/>
    </row>
    <row r="87" spans="1:26" s="73" customFormat="1">
      <c r="A87" s="469" t="s">
        <v>360</v>
      </c>
      <c r="B87" s="469"/>
      <c r="C87" s="469"/>
      <c r="D87" s="469"/>
      <c r="E87" s="469"/>
      <c r="F87" s="469"/>
      <c r="G87" s="469"/>
      <c r="H87" s="469"/>
      <c r="I87" s="469"/>
      <c r="J87" s="302"/>
      <c r="K87" s="302"/>
      <c r="L87" s="302"/>
      <c r="M87" s="302"/>
      <c r="N87" s="302"/>
      <c r="O87" s="302"/>
      <c r="P87" s="302"/>
      <c r="Q87" s="302"/>
      <c r="R87" s="302"/>
      <c r="S87" s="302"/>
      <c r="T87" s="302"/>
      <c r="U87" s="302"/>
      <c r="V87" s="302"/>
      <c r="W87" s="302"/>
      <c r="X87" s="302"/>
      <c r="Y87" s="302"/>
      <c r="Z87" s="302"/>
    </row>
    <row r="88" spans="1:26">
      <c r="A88" s="308"/>
      <c r="B88" s="308"/>
      <c r="C88" s="308"/>
      <c r="D88" s="308"/>
      <c r="E88" s="308"/>
      <c r="F88" s="308"/>
      <c r="G88" s="308"/>
      <c r="H88" s="308"/>
      <c r="I88" s="308"/>
      <c r="J88" s="301"/>
      <c r="K88" s="301"/>
      <c r="L88" s="5"/>
      <c r="M88" s="5"/>
      <c r="N88" s="5"/>
      <c r="O88" s="5"/>
      <c r="P88" s="301"/>
      <c r="Q88" s="301"/>
      <c r="R88" s="301"/>
      <c r="S88" s="301"/>
      <c r="T88" s="301"/>
      <c r="U88" s="308"/>
      <c r="V88" s="308"/>
      <c r="W88" s="308"/>
      <c r="X88" s="308"/>
      <c r="Y88" s="308"/>
      <c r="Z88" s="308"/>
    </row>
    <row r="89" spans="1:26" ht="24">
      <c r="A89" s="308"/>
      <c r="B89" s="1"/>
      <c r="C89" s="71" t="s">
        <v>323</v>
      </c>
      <c r="D89" s="71" t="s">
        <v>9</v>
      </c>
      <c r="E89" s="71"/>
      <c r="F89" s="1"/>
      <c r="G89" s="308"/>
      <c r="H89" s="308"/>
      <c r="I89" s="308"/>
      <c r="J89" s="308"/>
      <c r="K89" s="308"/>
      <c r="L89" s="11"/>
      <c r="M89" s="11"/>
      <c r="N89" s="11"/>
      <c r="O89" s="11"/>
      <c r="P89" s="308"/>
      <c r="Q89" s="308"/>
      <c r="R89" s="308"/>
      <c r="S89" s="308"/>
      <c r="T89" s="308"/>
      <c r="U89" s="308"/>
      <c r="V89" s="308"/>
      <c r="W89" s="308"/>
      <c r="X89" s="308"/>
      <c r="Y89" s="308"/>
      <c r="Z89" s="308"/>
    </row>
    <row r="90" spans="1:26">
      <c r="A90" s="308"/>
      <c r="B90" s="233">
        <v>2012</v>
      </c>
      <c r="C90" s="54">
        <v>20</v>
      </c>
      <c r="D90" s="293">
        <v>15</v>
      </c>
      <c r="E90" s="54"/>
      <c r="F90" s="55"/>
      <c r="G90" s="55"/>
      <c r="H90" s="308"/>
      <c r="I90" s="308"/>
      <c r="J90" s="308"/>
      <c r="K90" s="308"/>
      <c r="L90" s="11"/>
      <c r="M90" s="11"/>
      <c r="N90" s="11"/>
      <c r="O90" s="11"/>
      <c r="P90" s="308"/>
      <c r="Q90" s="308"/>
      <c r="R90" s="308"/>
      <c r="S90" s="308"/>
      <c r="T90" s="308"/>
      <c r="U90" s="308"/>
      <c r="V90" s="308"/>
      <c r="W90" s="308"/>
      <c r="X90" s="308"/>
      <c r="Y90" s="308"/>
      <c r="Z90" s="308"/>
    </row>
    <row r="91" spans="1:26">
      <c r="A91" s="308"/>
      <c r="B91" s="233">
        <v>2013</v>
      </c>
      <c r="C91" s="54">
        <v>17</v>
      </c>
      <c r="D91" s="294">
        <v>12</v>
      </c>
      <c r="E91" s="54"/>
      <c r="F91" s="1"/>
      <c r="G91" s="308"/>
      <c r="H91" s="308"/>
      <c r="I91" s="308"/>
      <c r="J91" s="308"/>
      <c r="K91" s="308"/>
      <c r="L91" s="11"/>
      <c r="M91" s="11"/>
      <c r="N91" s="11"/>
      <c r="O91" s="11"/>
      <c r="P91" s="308"/>
      <c r="Q91" s="308"/>
      <c r="R91" s="308"/>
      <c r="S91" s="308"/>
      <c r="T91" s="308"/>
      <c r="U91" s="308"/>
      <c r="V91" s="308"/>
      <c r="W91" s="308"/>
      <c r="X91" s="308"/>
      <c r="Y91" s="308"/>
      <c r="Z91" s="308"/>
    </row>
    <row r="92" spans="1:26">
      <c r="A92" s="308"/>
      <c r="B92" s="233">
        <v>2014</v>
      </c>
      <c r="C92" s="54">
        <v>16</v>
      </c>
      <c r="D92" s="294">
        <v>12</v>
      </c>
      <c r="E92" s="54"/>
      <c r="F92" s="1"/>
      <c r="G92" s="308"/>
      <c r="H92" s="308"/>
      <c r="I92" s="308"/>
      <c r="J92" s="308"/>
      <c r="K92" s="308"/>
      <c r="L92" s="11"/>
      <c r="M92" s="11"/>
      <c r="N92" s="11"/>
      <c r="O92" s="11"/>
      <c r="P92" s="308"/>
      <c r="Q92" s="308"/>
      <c r="R92" s="308"/>
      <c r="S92" s="308"/>
      <c r="T92" s="308"/>
      <c r="U92" s="308"/>
      <c r="V92" s="308"/>
      <c r="W92" s="308"/>
      <c r="X92" s="308"/>
      <c r="Y92" s="308"/>
      <c r="Z92" s="308"/>
    </row>
    <row r="93" spans="1:26">
      <c r="A93" s="308"/>
      <c r="B93" s="233">
        <v>2015</v>
      </c>
      <c r="C93" s="54">
        <v>12</v>
      </c>
      <c r="D93" s="295">
        <v>11</v>
      </c>
      <c r="E93" s="54"/>
      <c r="F93" s="1"/>
      <c r="G93" s="308"/>
      <c r="H93" s="308"/>
      <c r="I93" s="308"/>
      <c r="J93" s="308"/>
      <c r="K93" s="308"/>
      <c r="L93" s="11"/>
      <c r="M93" s="11"/>
      <c r="N93" s="11"/>
      <c r="O93" s="11"/>
      <c r="P93" s="308"/>
      <c r="Q93" s="308"/>
      <c r="R93" s="308"/>
      <c r="S93" s="308"/>
      <c r="T93" s="308"/>
      <c r="U93" s="308"/>
      <c r="V93" s="308"/>
      <c r="W93" s="308"/>
      <c r="X93" s="308"/>
      <c r="Y93" s="308"/>
      <c r="Z93" s="308"/>
    </row>
    <row r="94" spans="1:26">
      <c r="A94" s="308"/>
      <c r="B94" s="233">
        <v>2016</v>
      </c>
      <c r="C94" s="54">
        <v>12</v>
      </c>
      <c r="D94" s="294">
        <v>10</v>
      </c>
      <c r="E94" s="54"/>
      <c r="F94" s="1"/>
      <c r="G94" s="308"/>
      <c r="H94" s="308"/>
      <c r="I94" s="308"/>
      <c r="J94" s="308"/>
      <c r="K94" s="308"/>
      <c r="L94" s="11"/>
      <c r="M94" s="11"/>
      <c r="N94" s="11"/>
      <c r="O94" s="11"/>
      <c r="P94" s="308"/>
      <c r="Q94" s="308"/>
      <c r="R94" s="308"/>
      <c r="S94" s="308"/>
      <c r="T94" s="308"/>
      <c r="U94" s="308"/>
      <c r="V94" s="308"/>
      <c r="W94" s="308"/>
      <c r="X94" s="308"/>
      <c r="Y94" s="308"/>
      <c r="Z94" s="308"/>
    </row>
    <row r="96" spans="1:26">
      <c r="A96" s="471" t="s">
        <v>502</v>
      </c>
      <c r="B96" s="471"/>
      <c r="C96" s="471"/>
      <c r="D96" s="471"/>
      <c r="E96" s="471"/>
      <c r="F96" s="471"/>
      <c r="G96" s="471"/>
      <c r="H96" s="308"/>
      <c r="I96" s="308"/>
      <c r="J96" s="308"/>
      <c r="K96" s="308"/>
      <c r="L96" s="308"/>
      <c r="M96" s="308"/>
      <c r="N96" s="308"/>
      <c r="O96" s="308"/>
      <c r="P96" s="308"/>
      <c r="Q96" s="308"/>
      <c r="R96" s="308"/>
      <c r="S96" s="308"/>
      <c r="T96" s="308"/>
      <c r="U96" s="308"/>
      <c r="V96" s="308"/>
      <c r="W96" s="308"/>
      <c r="X96" s="308"/>
      <c r="Y96" s="308"/>
      <c r="Z96" s="308"/>
    </row>
    <row r="97" spans="1:26" ht="36" customHeight="1">
      <c r="A97" s="471" t="s">
        <v>504</v>
      </c>
      <c r="B97" s="471"/>
      <c r="C97" s="471"/>
      <c r="D97" s="471"/>
      <c r="E97" s="471"/>
      <c r="F97" s="471"/>
      <c r="G97" s="471"/>
      <c r="H97" s="308"/>
      <c r="I97" s="308"/>
      <c r="J97" s="308"/>
      <c r="K97" s="308"/>
      <c r="L97" s="308"/>
      <c r="M97" s="308"/>
      <c r="N97" s="308"/>
      <c r="O97" s="308"/>
      <c r="P97" s="308"/>
      <c r="Q97" s="308"/>
      <c r="R97" s="308"/>
      <c r="S97" s="308"/>
      <c r="T97" s="308"/>
      <c r="U97" s="308"/>
      <c r="V97" s="308"/>
      <c r="W97" s="308"/>
      <c r="X97" s="308"/>
      <c r="Y97" s="308"/>
      <c r="Z97" s="308"/>
    </row>
    <row r="98" spans="1:26">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s="73" customFormat="1">
      <c r="A100" s="469" t="s">
        <v>448</v>
      </c>
      <c r="B100" s="469"/>
      <c r="C100" s="469"/>
      <c r="D100" s="469"/>
      <c r="E100" s="469"/>
      <c r="F100" s="469"/>
      <c r="G100" s="469"/>
      <c r="H100" s="469"/>
      <c r="I100" s="302"/>
      <c r="J100" s="302"/>
      <c r="K100" s="302"/>
      <c r="L100" s="302"/>
      <c r="M100" s="302"/>
      <c r="N100" s="302"/>
      <c r="O100" s="302"/>
      <c r="P100" s="302"/>
      <c r="Q100" s="302"/>
      <c r="R100" s="302"/>
      <c r="S100" s="302"/>
      <c r="T100" s="302"/>
      <c r="U100" s="302"/>
      <c r="V100" s="302"/>
      <c r="W100" s="302"/>
      <c r="X100" s="302"/>
      <c r="Y100" s="302"/>
      <c r="Z100" s="302"/>
    </row>
    <row r="101" spans="1:26">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spans="1:26" ht="26">
      <c r="A102" s="308"/>
      <c r="B102" s="57"/>
      <c r="C102" s="325" t="str">
        <f>"Nov-19"</f>
        <v>Nov-19</v>
      </c>
      <c r="D102" s="325" t="str">
        <f>"Dec-19"</f>
        <v>Dec-19</v>
      </c>
      <c r="E102" s="326" t="str">
        <f>"Jan-20"</f>
        <v>Jan-20</v>
      </c>
      <c r="F102" s="326" t="str">
        <f>"Feb-20"</f>
        <v>Feb-20</v>
      </c>
      <c r="G102" s="326" t="str">
        <f>"Mar-20"</f>
        <v>Mar-20</v>
      </c>
      <c r="H102" s="327" t="str">
        <f>"Apr-20"</f>
        <v>Apr-20</v>
      </c>
      <c r="I102" s="327" t="str">
        <f>"May-20"</f>
        <v>May-20</v>
      </c>
      <c r="J102" s="327" t="str">
        <f>"June-20"</f>
        <v>June-20</v>
      </c>
      <c r="K102" s="327" t="str">
        <f>"Jul-20"</f>
        <v>Jul-20</v>
      </c>
      <c r="L102" s="327" t="str">
        <f>"Aug-20"</f>
        <v>Aug-20</v>
      </c>
      <c r="M102" s="327" t="str">
        <f>"Sep-20"</f>
        <v>Sep-20</v>
      </c>
      <c r="N102" s="94" t="str">
        <f>"Oct-20"</f>
        <v>Oct-20</v>
      </c>
      <c r="O102" s="325" t="s">
        <v>417</v>
      </c>
      <c r="P102" s="308"/>
      <c r="Q102" s="308"/>
      <c r="R102" s="308"/>
      <c r="S102" s="308"/>
      <c r="T102" s="308"/>
      <c r="U102" s="308"/>
      <c r="V102" s="308"/>
      <c r="W102" s="308"/>
      <c r="X102" s="308"/>
      <c r="Y102" s="308"/>
      <c r="Z102" s="308"/>
    </row>
    <row r="103" spans="1:26">
      <c r="A103" s="308"/>
      <c r="B103" s="308" t="s">
        <v>20</v>
      </c>
      <c r="C103" s="138">
        <v>1</v>
      </c>
      <c r="D103" s="63">
        <v>2</v>
      </c>
      <c r="E103" s="63">
        <v>1</v>
      </c>
      <c r="F103" s="63">
        <v>1</v>
      </c>
      <c r="G103" s="63">
        <v>0</v>
      </c>
      <c r="H103" s="63">
        <v>1</v>
      </c>
      <c r="I103" s="63">
        <v>0</v>
      </c>
      <c r="J103" s="63">
        <v>1</v>
      </c>
      <c r="K103" s="63">
        <v>2</v>
      </c>
      <c r="L103" s="63">
        <v>2</v>
      </c>
      <c r="M103" s="63">
        <v>3</v>
      </c>
      <c r="N103" s="308">
        <v>2</v>
      </c>
      <c r="O103" s="308"/>
      <c r="P103" s="308"/>
      <c r="Q103" s="308"/>
      <c r="R103" s="308"/>
      <c r="S103" s="308"/>
      <c r="T103" s="308"/>
      <c r="U103" s="308"/>
      <c r="V103" s="308"/>
      <c r="W103" s="308"/>
      <c r="X103" s="308"/>
      <c r="Y103" s="308"/>
      <c r="Z103" s="308"/>
    </row>
    <row r="104" spans="1:26">
      <c r="A104" s="308"/>
      <c r="B104" s="308" t="s">
        <v>19</v>
      </c>
      <c r="C104" s="138">
        <v>3</v>
      </c>
      <c r="D104" s="63">
        <v>1</v>
      </c>
      <c r="E104" s="63">
        <v>3</v>
      </c>
      <c r="F104" s="63">
        <v>0</v>
      </c>
      <c r="G104" s="63">
        <v>0</v>
      </c>
      <c r="H104" s="63">
        <v>0</v>
      </c>
      <c r="I104" s="63">
        <v>0</v>
      </c>
      <c r="J104" s="63">
        <v>0</v>
      </c>
      <c r="K104" s="63">
        <v>2</v>
      </c>
      <c r="L104" s="63">
        <v>5</v>
      </c>
      <c r="M104" s="63">
        <v>3</v>
      </c>
      <c r="N104" s="308">
        <v>2</v>
      </c>
      <c r="O104" s="308"/>
      <c r="P104" s="308"/>
      <c r="Q104" s="308"/>
      <c r="R104" s="308"/>
      <c r="S104" s="308"/>
      <c r="T104" s="308"/>
      <c r="U104" s="308"/>
      <c r="V104" s="308"/>
      <c r="W104" s="308"/>
      <c r="X104" s="308"/>
      <c r="Y104" s="308"/>
      <c r="Z104" s="308"/>
    </row>
    <row r="105" spans="1:26">
      <c r="A105" s="308"/>
      <c r="B105" s="308" t="s">
        <v>17</v>
      </c>
      <c r="C105" s="60">
        <v>2</v>
      </c>
      <c r="D105" s="63" t="s">
        <v>187</v>
      </c>
      <c r="E105" s="63">
        <v>2</v>
      </c>
      <c r="F105" s="63">
        <v>1</v>
      </c>
      <c r="G105" s="63">
        <v>0</v>
      </c>
      <c r="H105" s="63">
        <v>3</v>
      </c>
      <c r="I105" s="63">
        <v>0</v>
      </c>
      <c r="J105" s="63">
        <v>2</v>
      </c>
      <c r="K105" s="63">
        <v>0</v>
      </c>
      <c r="L105" s="63">
        <v>0</v>
      </c>
      <c r="M105" s="60">
        <v>0</v>
      </c>
      <c r="N105" s="308">
        <v>3</v>
      </c>
      <c r="O105" s="66"/>
      <c r="P105" s="308"/>
      <c r="Q105" s="308"/>
      <c r="R105" s="308"/>
      <c r="S105" s="308"/>
      <c r="T105" s="308"/>
      <c r="U105" s="308"/>
      <c r="V105" s="308"/>
      <c r="W105" s="308"/>
      <c r="X105" s="308"/>
      <c r="Y105" s="308"/>
      <c r="Z105" s="308"/>
    </row>
    <row r="106" spans="1:26">
      <c r="A106" s="308"/>
      <c r="B106" s="308" t="s">
        <v>26</v>
      </c>
      <c r="C106" s="138">
        <v>5</v>
      </c>
      <c r="D106" s="63">
        <v>7</v>
      </c>
      <c r="E106" s="63">
        <v>1</v>
      </c>
      <c r="F106" s="63">
        <v>8</v>
      </c>
      <c r="G106" s="63">
        <v>6</v>
      </c>
      <c r="H106" s="63">
        <v>7</v>
      </c>
      <c r="I106" s="63">
        <v>10</v>
      </c>
      <c r="J106" s="63">
        <v>6</v>
      </c>
      <c r="K106" s="63">
        <v>6</v>
      </c>
      <c r="L106" s="63">
        <v>3</v>
      </c>
      <c r="M106" s="63">
        <v>5</v>
      </c>
      <c r="N106" s="308">
        <v>5</v>
      </c>
      <c r="O106" s="308"/>
      <c r="P106" s="308"/>
      <c r="Q106" s="308"/>
      <c r="R106" s="308"/>
      <c r="S106" s="308"/>
      <c r="T106" s="308"/>
      <c r="U106" s="308"/>
      <c r="V106" s="308"/>
      <c r="W106" s="308"/>
      <c r="X106" s="308"/>
      <c r="Y106" s="308"/>
      <c r="Z106" s="308"/>
    </row>
    <row r="107" spans="1:26">
      <c r="A107" s="308"/>
      <c r="B107" s="308" t="s">
        <v>15</v>
      </c>
      <c r="C107" s="138">
        <v>10</v>
      </c>
      <c r="D107" s="63">
        <v>4</v>
      </c>
      <c r="E107" s="63">
        <v>3</v>
      </c>
      <c r="F107" s="63">
        <v>4</v>
      </c>
      <c r="G107" s="63">
        <v>6</v>
      </c>
      <c r="H107" s="63">
        <v>6</v>
      </c>
      <c r="I107" s="63">
        <v>6</v>
      </c>
      <c r="J107" s="63">
        <v>4</v>
      </c>
      <c r="K107" s="63">
        <v>14</v>
      </c>
      <c r="L107" s="63">
        <v>1</v>
      </c>
      <c r="M107" s="63">
        <v>4</v>
      </c>
      <c r="N107" s="308">
        <v>5</v>
      </c>
      <c r="O107" s="308"/>
      <c r="P107" s="308"/>
      <c r="Q107" s="308"/>
      <c r="R107" s="308"/>
      <c r="S107" s="308"/>
      <c r="T107" s="308"/>
      <c r="U107" s="308"/>
      <c r="V107" s="308"/>
      <c r="W107" s="308"/>
      <c r="X107" s="308"/>
      <c r="Y107" s="308"/>
      <c r="Z107" s="308"/>
    </row>
    <row r="108" spans="1:26">
      <c r="A108" s="308"/>
      <c r="B108" s="308" t="s">
        <v>28</v>
      </c>
      <c r="C108" s="138">
        <v>2</v>
      </c>
      <c r="D108" s="63">
        <v>1</v>
      </c>
      <c r="E108" s="63">
        <v>11</v>
      </c>
      <c r="F108" s="63">
        <v>5</v>
      </c>
      <c r="G108" s="63">
        <v>4</v>
      </c>
      <c r="H108" s="63">
        <v>1</v>
      </c>
      <c r="I108" s="63">
        <v>3</v>
      </c>
      <c r="J108" s="63">
        <v>6</v>
      </c>
      <c r="K108" s="63">
        <v>0</v>
      </c>
      <c r="L108" s="63">
        <v>10</v>
      </c>
      <c r="M108" s="63">
        <v>4</v>
      </c>
      <c r="N108" s="308">
        <v>6</v>
      </c>
      <c r="O108" s="308"/>
      <c r="P108" s="308"/>
      <c r="Q108" s="308"/>
      <c r="R108" s="308"/>
      <c r="S108" s="308"/>
      <c r="T108" s="308"/>
      <c r="U108" s="308"/>
      <c r="V108" s="308"/>
      <c r="W108" s="308"/>
      <c r="X108" s="308"/>
      <c r="Y108" s="308"/>
      <c r="Z108" s="308"/>
    </row>
    <row r="109" spans="1:26">
      <c r="A109" s="308"/>
      <c r="B109" s="308" t="s">
        <v>14</v>
      </c>
      <c r="C109" s="138">
        <v>1</v>
      </c>
      <c r="D109" s="63">
        <v>1</v>
      </c>
      <c r="E109" s="63">
        <v>5</v>
      </c>
      <c r="F109" s="63">
        <v>3</v>
      </c>
      <c r="G109" s="63">
        <v>1</v>
      </c>
      <c r="H109" s="63">
        <v>0</v>
      </c>
      <c r="I109" s="63">
        <v>2</v>
      </c>
      <c r="J109" s="63">
        <v>3</v>
      </c>
      <c r="K109" s="63">
        <v>3</v>
      </c>
      <c r="L109" s="63">
        <v>4</v>
      </c>
      <c r="M109" s="63">
        <v>5</v>
      </c>
      <c r="N109" s="308">
        <v>8</v>
      </c>
      <c r="O109" s="308"/>
      <c r="P109" s="308"/>
      <c r="Q109" s="308"/>
      <c r="R109" s="308"/>
      <c r="S109" s="308"/>
      <c r="T109" s="308"/>
      <c r="U109" s="308"/>
      <c r="V109" s="308"/>
      <c r="W109" s="308"/>
      <c r="X109" s="308"/>
      <c r="Y109" s="308"/>
      <c r="Z109" s="308"/>
    </row>
    <row r="110" spans="1:26">
      <c r="A110" s="308"/>
      <c r="B110" s="308" t="s">
        <v>16</v>
      </c>
      <c r="C110" s="138">
        <v>4</v>
      </c>
      <c r="D110" s="63">
        <v>3</v>
      </c>
      <c r="E110" s="63">
        <v>2</v>
      </c>
      <c r="F110" s="63">
        <v>16</v>
      </c>
      <c r="G110" s="63">
        <v>8</v>
      </c>
      <c r="H110" s="63">
        <v>1</v>
      </c>
      <c r="I110" s="63">
        <v>9</v>
      </c>
      <c r="J110" s="63">
        <v>2</v>
      </c>
      <c r="K110" s="63">
        <v>8</v>
      </c>
      <c r="L110" s="63">
        <v>7</v>
      </c>
      <c r="M110" s="63">
        <v>5</v>
      </c>
      <c r="N110" s="308">
        <v>10</v>
      </c>
      <c r="O110" s="308"/>
      <c r="P110" s="308"/>
      <c r="Q110" s="308"/>
      <c r="R110" s="308"/>
      <c r="S110" s="308"/>
      <c r="T110" s="308"/>
      <c r="U110" s="308"/>
      <c r="V110" s="308"/>
      <c r="W110" s="308"/>
      <c r="X110" s="308"/>
      <c r="Y110" s="308"/>
      <c r="Z110" s="308"/>
    </row>
    <row r="111" spans="1:26">
      <c r="A111" s="308"/>
      <c r="B111" s="308" t="s">
        <v>22</v>
      </c>
      <c r="C111" s="138">
        <v>13</v>
      </c>
      <c r="D111" s="63">
        <v>4</v>
      </c>
      <c r="E111" s="63">
        <v>12</v>
      </c>
      <c r="F111" s="63">
        <v>12</v>
      </c>
      <c r="G111" s="63">
        <v>8</v>
      </c>
      <c r="H111" s="63">
        <v>4</v>
      </c>
      <c r="I111" s="63">
        <v>4</v>
      </c>
      <c r="J111" s="63">
        <v>8</v>
      </c>
      <c r="K111" s="63">
        <v>11</v>
      </c>
      <c r="L111" s="63">
        <v>9</v>
      </c>
      <c r="M111" s="63">
        <v>27</v>
      </c>
      <c r="N111" s="308">
        <v>11</v>
      </c>
      <c r="O111" s="308"/>
      <c r="P111" s="308"/>
      <c r="Q111" s="308"/>
      <c r="R111" s="308"/>
      <c r="S111" s="308"/>
      <c r="T111" s="308"/>
      <c r="U111" s="308"/>
      <c r="V111" s="308"/>
      <c r="W111" s="308"/>
      <c r="X111" s="308"/>
      <c r="Y111" s="308"/>
      <c r="Z111" s="308"/>
    </row>
    <row r="112" spans="1:26">
      <c r="A112" s="308"/>
      <c r="B112" s="308" t="s">
        <v>21</v>
      </c>
      <c r="C112" s="138">
        <v>6</v>
      </c>
      <c r="D112" s="63">
        <v>8</v>
      </c>
      <c r="E112" s="63">
        <v>13</v>
      </c>
      <c r="F112" s="63">
        <v>19</v>
      </c>
      <c r="G112" s="63">
        <v>9</v>
      </c>
      <c r="H112" s="63">
        <v>4</v>
      </c>
      <c r="I112" s="63">
        <v>9</v>
      </c>
      <c r="J112" s="63">
        <v>7</v>
      </c>
      <c r="K112" s="63">
        <v>11</v>
      </c>
      <c r="L112" s="63">
        <v>22</v>
      </c>
      <c r="M112" s="63">
        <v>17</v>
      </c>
      <c r="N112" s="308">
        <v>12</v>
      </c>
      <c r="O112" s="308"/>
      <c r="P112" s="308"/>
      <c r="Q112" s="308"/>
      <c r="R112" s="308"/>
      <c r="S112" s="308"/>
      <c r="T112" s="308"/>
      <c r="U112" s="308"/>
      <c r="V112" s="308"/>
      <c r="W112" s="308"/>
      <c r="X112" s="308"/>
      <c r="Y112" s="308"/>
      <c r="Z112" s="308"/>
    </row>
    <row r="113" spans="1:26">
      <c r="A113" s="308"/>
      <c r="B113" s="308" t="s">
        <v>31</v>
      </c>
      <c r="C113" s="138">
        <v>9</v>
      </c>
      <c r="D113" s="63">
        <v>4</v>
      </c>
      <c r="E113" s="63">
        <v>4</v>
      </c>
      <c r="F113" s="63">
        <v>3</v>
      </c>
      <c r="G113" s="63">
        <v>6</v>
      </c>
      <c r="H113" s="63">
        <v>5</v>
      </c>
      <c r="I113" s="63">
        <v>0</v>
      </c>
      <c r="J113" s="63">
        <v>2</v>
      </c>
      <c r="K113" s="63">
        <v>9</v>
      </c>
      <c r="L113" s="63">
        <v>9</v>
      </c>
      <c r="M113" s="63">
        <v>24</v>
      </c>
      <c r="N113" s="308">
        <v>13</v>
      </c>
      <c r="O113" s="308"/>
      <c r="P113" s="308"/>
      <c r="Q113" s="308"/>
      <c r="R113" s="308"/>
      <c r="S113" s="308"/>
      <c r="T113" s="308"/>
      <c r="U113" s="308"/>
      <c r="V113" s="308"/>
      <c r="W113" s="308"/>
      <c r="X113" s="308"/>
      <c r="Y113" s="308"/>
      <c r="Z113" s="308"/>
    </row>
    <row r="114" spans="1:26">
      <c r="A114" s="308"/>
      <c r="B114" s="308" t="s">
        <v>33</v>
      </c>
      <c r="C114" s="138">
        <v>23</v>
      </c>
      <c r="D114" s="63">
        <v>18</v>
      </c>
      <c r="E114" s="63">
        <v>33</v>
      </c>
      <c r="F114" s="63">
        <v>18</v>
      </c>
      <c r="G114" s="63">
        <v>29</v>
      </c>
      <c r="H114" s="63">
        <v>14</v>
      </c>
      <c r="I114" s="63">
        <v>22</v>
      </c>
      <c r="J114" s="63">
        <v>14</v>
      </c>
      <c r="K114" s="63">
        <v>10</v>
      </c>
      <c r="L114" s="63">
        <v>21</v>
      </c>
      <c r="M114" s="63">
        <v>20</v>
      </c>
      <c r="N114" s="308">
        <v>15</v>
      </c>
      <c r="O114" s="308"/>
      <c r="P114" s="308"/>
      <c r="Q114" s="308"/>
      <c r="R114" s="308"/>
      <c r="S114" s="308"/>
      <c r="T114" s="308"/>
      <c r="U114" s="308"/>
      <c r="V114" s="308"/>
      <c r="W114" s="308"/>
      <c r="X114" s="308"/>
      <c r="Y114" s="308"/>
      <c r="Z114" s="308"/>
    </row>
    <row r="115" spans="1:26">
      <c r="A115" s="308"/>
      <c r="B115" s="308" t="s">
        <v>24</v>
      </c>
      <c r="C115" s="138">
        <v>8</v>
      </c>
      <c r="D115" s="63">
        <v>15</v>
      </c>
      <c r="E115" s="63">
        <v>12</v>
      </c>
      <c r="F115" s="63">
        <v>15</v>
      </c>
      <c r="G115" s="63">
        <v>3</v>
      </c>
      <c r="H115" s="63">
        <v>8</v>
      </c>
      <c r="I115" s="63">
        <v>4</v>
      </c>
      <c r="J115" s="63">
        <v>26</v>
      </c>
      <c r="K115" s="63">
        <v>10</v>
      </c>
      <c r="L115" s="63">
        <v>13</v>
      </c>
      <c r="M115" s="63">
        <v>5</v>
      </c>
      <c r="N115" s="308">
        <v>16</v>
      </c>
      <c r="O115" s="308"/>
      <c r="P115" s="308"/>
      <c r="Q115" s="308"/>
      <c r="R115" s="308"/>
      <c r="S115" s="308"/>
      <c r="T115" s="308"/>
      <c r="U115" s="308"/>
      <c r="V115" s="308"/>
      <c r="W115" s="308"/>
      <c r="X115" s="308"/>
      <c r="Y115" s="308"/>
      <c r="Z115" s="308"/>
    </row>
    <row r="116" spans="1:26">
      <c r="A116" s="308"/>
      <c r="B116" s="308" t="s">
        <v>18</v>
      </c>
      <c r="C116" s="138">
        <v>6</v>
      </c>
      <c r="D116" s="63">
        <v>9</v>
      </c>
      <c r="E116" s="63">
        <v>5</v>
      </c>
      <c r="F116" s="63">
        <v>3</v>
      </c>
      <c r="G116" s="63">
        <v>7</v>
      </c>
      <c r="H116" s="63">
        <v>7</v>
      </c>
      <c r="I116" s="63">
        <v>6</v>
      </c>
      <c r="J116" s="63">
        <v>10</v>
      </c>
      <c r="K116" s="63">
        <v>6</v>
      </c>
      <c r="L116" s="63">
        <v>5</v>
      </c>
      <c r="M116" s="63">
        <v>10</v>
      </c>
      <c r="N116" s="308">
        <v>16</v>
      </c>
      <c r="O116" s="308"/>
      <c r="P116" s="308"/>
      <c r="Q116" s="308"/>
      <c r="R116" s="308"/>
      <c r="S116" s="308"/>
      <c r="T116" s="308"/>
      <c r="U116" s="308"/>
      <c r="V116" s="308"/>
      <c r="W116" s="308"/>
      <c r="X116" s="308"/>
      <c r="Y116" s="308"/>
      <c r="Z116" s="308"/>
    </row>
    <row r="117" spans="1:26">
      <c r="A117" s="308"/>
      <c r="B117" s="384" t="s">
        <v>25</v>
      </c>
      <c r="C117" s="402">
        <v>15</v>
      </c>
      <c r="D117" s="66">
        <v>20</v>
      </c>
      <c r="E117" s="66">
        <v>15</v>
      </c>
      <c r="F117" s="66">
        <v>10</v>
      </c>
      <c r="G117" s="66">
        <v>17</v>
      </c>
      <c r="H117" s="66">
        <v>12</v>
      </c>
      <c r="I117" s="66">
        <v>7</v>
      </c>
      <c r="J117" s="66">
        <v>8</v>
      </c>
      <c r="K117" s="66">
        <v>22</v>
      </c>
      <c r="L117" s="66">
        <v>18</v>
      </c>
      <c r="M117" s="66">
        <v>13</v>
      </c>
      <c r="N117" s="384"/>
      <c r="O117" s="384">
        <v>18</v>
      </c>
      <c r="P117" s="308"/>
      <c r="Q117" s="308"/>
      <c r="R117" s="308"/>
      <c r="S117" s="308"/>
      <c r="T117" s="308"/>
      <c r="U117" s="308"/>
      <c r="V117" s="308"/>
      <c r="W117" s="308"/>
      <c r="X117" s="308"/>
      <c r="Y117" s="308"/>
      <c r="Z117" s="308"/>
    </row>
    <row r="118" spans="1:26">
      <c r="A118" s="308"/>
      <c r="B118" s="308" t="s">
        <v>8</v>
      </c>
      <c r="C118" s="60">
        <v>17</v>
      </c>
      <c r="D118" s="63">
        <v>24</v>
      </c>
      <c r="E118" s="63">
        <v>29</v>
      </c>
      <c r="F118" s="63">
        <v>16</v>
      </c>
      <c r="G118" s="63">
        <v>21</v>
      </c>
      <c r="H118" s="63">
        <v>11</v>
      </c>
      <c r="I118" s="63">
        <v>31</v>
      </c>
      <c r="J118" s="63">
        <v>25</v>
      </c>
      <c r="K118" s="63">
        <v>22</v>
      </c>
      <c r="L118" s="63">
        <v>16</v>
      </c>
      <c r="M118" s="60">
        <v>30</v>
      </c>
      <c r="N118" s="63">
        <v>19</v>
      </c>
      <c r="P118" s="308"/>
      <c r="Q118" s="308"/>
      <c r="R118" s="308"/>
      <c r="S118" s="308"/>
      <c r="T118" s="308"/>
      <c r="U118" s="308"/>
      <c r="V118" s="308"/>
      <c r="W118" s="308"/>
      <c r="X118" s="308"/>
      <c r="Y118" s="308"/>
      <c r="Z118" s="308"/>
    </row>
    <row r="119" spans="1:26">
      <c r="A119" s="308"/>
      <c r="B119" s="308" t="s">
        <v>32</v>
      </c>
      <c r="C119" s="138">
        <v>6</v>
      </c>
      <c r="D119" s="63">
        <v>13</v>
      </c>
      <c r="E119" s="63">
        <v>11</v>
      </c>
      <c r="F119" s="63">
        <v>12</v>
      </c>
      <c r="G119" s="63">
        <v>8</v>
      </c>
      <c r="H119" s="63">
        <v>3</v>
      </c>
      <c r="I119" s="63">
        <v>11</v>
      </c>
      <c r="J119" s="63">
        <v>5</v>
      </c>
      <c r="K119" s="63">
        <v>8</v>
      </c>
      <c r="L119" s="63">
        <v>12</v>
      </c>
      <c r="M119" s="63">
        <v>13</v>
      </c>
      <c r="N119" s="308">
        <v>19</v>
      </c>
      <c r="O119" s="308"/>
      <c r="P119" s="308"/>
      <c r="Q119" s="308"/>
      <c r="R119" s="308"/>
      <c r="S119" s="308"/>
      <c r="T119" s="308"/>
      <c r="U119" s="308"/>
      <c r="V119" s="308"/>
      <c r="W119" s="308"/>
      <c r="X119" s="308"/>
      <c r="Y119" s="308"/>
      <c r="Z119" s="308"/>
    </row>
    <row r="120" spans="1:26">
      <c r="A120" s="308"/>
      <c r="B120" s="308" t="s">
        <v>30</v>
      </c>
      <c r="C120" s="138">
        <v>18</v>
      </c>
      <c r="D120" s="63">
        <v>17</v>
      </c>
      <c r="E120" s="63">
        <v>12</v>
      </c>
      <c r="F120" s="63">
        <v>14</v>
      </c>
      <c r="G120" s="63">
        <v>9</v>
      </c>
      <c r="H120" s="63">
        <v>6</v>
      </c>
      <c r="I120" s="63">
        <v>9</v>
      </c>
      <c r="J120" s="63">
        <v>13</v>
      </c>
      <c r="K120" s="63">
        <v>14</v>
      </c>
      <c r="L120" s="63">
        <v>17</v>
      </c>
      <c r="M120" s="63">
        <v>24</v>
      </c>
      <c r="N120" s="308">
        <v>20</v>
      </c>
      <c r="O120" s="308"/>
      <c r="P120" s="308"/>
      <c r="Q120" s="308"/>
      <c r="R120" s="308"/>
      <c r="S120" s="308"/>
      <c r="T120" s="308"/>
      <c r="U120" s="308"/>
      <c r="V120" s="308"/>
      <c r="W120" s="308"/>
      <c r="X120" s="308"/>
      <c r="Y120" s="308"/>
      <c r="Z120" s="308"/>
    </row>
    <row r="121" spans="1:26">
      <c r="A121" s="308"/>
      <c r="B121" s="308" t="s">
        <v>23</v>
      </c>
      <c r="C121" s="138">
        <v>30</v>
      </c>
      <c r="D121" s="63">
        <v>25</v>
      </c>
      <c r="E121" s="63">
        <v>46</v>
      </c>
      <c r="F121" s="63">
        <v>31</v>
      </c>
      <c r="G121" s="63">
        <v>18</v>
      </c>
      <c r="H121" s="63">
        <v>18</v>
      </c>
      <c r="I121" s="63">
        <v>21</v>
      </c>
      <c r="J121" s="63">
        <v>25</v>
      </c>
      <c r="K121" s="63">
        <v>25</v>
      </c>
      <c r="L121" s="63">
        <v>23</v>
      </c>
      <c r="M121" s="63">
        <v>41</v>
      </c>
      <c r="N121" s="308">
        <v>51</v>
      </c>
      <c r="O121" s="308"/>
      <c r="P121" s="308"/>
      <c r="Q121" s="308"/>
      <c r="R121" s="308"/>
      <c r="S121" s="308"/>
      <c r="T121" s="308"/>
      <c r="U121" s="308"/>
      <c r="V121" s="308"/>
      <c r="W121" s="308"/>
      <c r="X121" s="308"/>
      <c r="Y121" s="308"/>
      <c r="Z121" s="308"/>
    </row>
    <row r="122" spans="1:26">
      <c r="A122" s="308"/>
      <c r="B122" s="308" t="s">
        <v>27</v>
      </c>
      <c r="C122" s="138">
        <v>23</v>
      </c>
      <c r="D122" s="63">
        <v>26</v>
      </c>
      <c r="E122" s="63">
        <v>43</v>
      </c>
      <c r="F122" s="63">
        <v>23</v>
      </c>
      <c r="G122" s="63">
        <v>29</v>
      </c>
      <c r="H122" s="63">
        <v>23</v>
      </c>
      <c r="I122" s="63">
        <v>17</v>
      </c>
      <c r="J122" s="63">
        <v>15</v>
      </c>
      <c r="K122" s="63">
        <v>30</v>
      </c>
      <c r="L122" s="63">
        <v>34</v>
      </c>
      <c r="M122" s="63">
        <v>39</v>
      </c>
      <c r="N122" s="308">
        <v>59</v>
      </c>
      <c r="O122" s="308"/>
      <c r="P122" s="308"/>
      <c r="Q122" s="308"/>
      <c r="R122" s="308"/>
      <c r="S122" s="308"/>
      <c r="T122" s="308"/>
      <c r="U122" s="308"/>
      <c r="V122" s="308"/>
      <c r="W122" s="308"/>
      <c r="X122" s="308"/>
      <c r="Y122" s="308"/>
      <c r="Z122" s="308"/>
    </row>
    <row r="123" spans="1:26" s="183" customFormat="1">
      <c r="A123" s="308"/>
      <c r="B123" s="308" t="s">
        <v>29</v>
      </c>
      <c r="C123" s="138">
        <v>54</v>
      </c>
      <c r="D123" s="63">
        <v>41</v>
      </c>
      <c r="E123" s="63">
        <v>36</v>
      </c>
      <c r="F123" s="63">
        <v>49</v>
      </c>
      <c r="G123" s="63">
        <v>39</v>
      </c>
      <c r="H123" s="63">
        <v>19</v>
      </c>
      <c r="I123" s="63">
        <v>44</v>
      </c>
      <c r="J123" s="63">
        <v>32</v>
      </c>
      <c r="K123" s="63">
        <v>46</v>
      </c>
      <c r="L123" s="63">
        <v>58</v>
      </c>
      <c r="M123" s="63">
        <v>66</v>
      </c>
      <c r="N123" s="308">
        <v>66</v>
      </c>
      <c r="O123" s="308"/>
      <c r="P123" s="308"/>
      <c r="Q123" s="308"/>
      <c r="R123" s="308"/>
      <c r="S123" s="308"/>
      <c r="T123" s="308"/>
      <c r="U123" s="308"/>
      <c r="V123" s="308"/>
      <c r="W123" s="308"/>
      <c r="X123" s="308"/>
      <c r="Y123" s="308"/>
      <c r="Z123" s="308"/>
    </row>
    <row r="124" spans="1:26" s="308" customFormat="1">
      <c r="C124" s="138"/>
      <c r="D124" s="63"/>
      <c r="E124" s="63"/>
      <c r="F124" s="63"/>
      <c r="G124" s="63"/>
      <c r="H124" s="63"/>
      <c r="I124" s="63"/>
      <c r="J124" s="63"/>
      <c r="K124" s="63"/>
      <c r="L124" s="63"/>
      <c r="M124" s="63"/>
    </row>
    <row r="125" spans="1:26" s="308" customFormat="1">
      <c r="B125" s="96"/>
      <c r="C125" s="97"/>
      <c r="D125" s="97"/>
      <c r="E125" s="58"/>
      <c r="F125" s="301"/>
    </row>
    <row r="126" spans="1:26" ht="32.9" customHeight="1">
      <c r="A126" s="488" t="s">
        <v>418</v>
      </c>
      <c r="B126" s="471"/>
      <c r="C126" s="471"/>
      <c r="D126" s="471"/>
      <c r="E126" s="471"/>
      <c r="F126" s="471"/>
      <c r="G126" s="471"/>
      <c r="H126" s="308"/>
      <c r="I126" s="308"/>
      <c r="J126" s="308"/>
      <c r="K126" s="308"/>
      <c r="L126" s="308"/>
      <c r="M126" s="308"/>
      <c r="N126" s="308"/>
      <c r="O126" s="308"/>
      <c r="P126" s="308"/>
      <c r="Q126" s="308"/>
      <c r="R126" s="308"/>
      <c r="S126" s="308"/>
      <c r="T126" s="308"/>
      <c r="U126" s="308"/>
      <c r="V126" s="308"/>
      <c r="W126" s="308"/>
      <c r="X126" s="308"/>
      <c r="Y126" s="308"/>
      <c r="Z126" s="308"/>
    </row>
    <row r="128" spans="1:26" s="73" customFormat="1">
      <c r="A128" s="469" t="s">
        <v>633</v>
      </c>
      <c r="B128" s="469"/>
      <c r="C128" s="469"/>
      <c r="D128" s="469"/>
      <c r="E128" s="469"/>
      <c r="F128" s="469"/>
      <c r="G128" s="469"/>
      <c r="H128" s="469"/>
      <c r="I128" s="302"/>
      <c r="J128" s="302"/>
      <c r="K128" s="302"/>
      <c r="L128" s="302"/>
      <c r="M128" s="302"/>
      <c r="N128" s="302"/>
      <c r="O128" s="302"/>
      <c r="P128" s="302"/>
      <c r="Q128" s="302"/>
      <c r="R128" s="302"/>
      <c r="S128" s="302"/>
      <c r="T128" s="302"/>
      <c r="U128" s="302"/>
      <c r="V128" s="302"/>
      <c r="W128" s="302"/>
      <c r="X128" s="302"/>
      <c r="Y128" s="302"/>
      <c r="Z128" s="302"/>
    </row>
    <row r="129" spans="1:26">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spans="1:26" ht="24">
      <c r="A130" s="308"/>
      <c r="B130" s="308"/>
      <c r="C130" s="94" t="s">
        <v>323</v>
      </c>
      <c r="D130" s="94"/>
      <c r="E130" s="94"/>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spans="1:26" s="308" customFormat="1">
      <c r="B131" s="328" t="str">
        <f>"Nov-19"</f>
        <v>Nov-19</v>
      </c>
      <c r="C131" s="138">
        <v>15</v>
      </c>
      <c r="D131" s="94"/>
      <c r="E131" s="94"/>
    </row>
    <row r="132" spans="1:26" s="308" customFormat="1">
      <c r="B132" s="328" t="str">
        <f>"Dec-19"</f>
        <v>Dec-19</v>
      </c>
      <c r="C132" s="63">
        <v>20</v>
      </c>
      <c r="D132" s="94"/>
      <c r="E132" s="94"/>
    </row>
    <row r="133" spans="1:26" s="308" customFormat="1">
      <c r="B133" s="328" t="str">
        <f>"Jan-20"</f>
        <v>Jan-20</v>
      </c>
      <c r="C133" s="63">
        <v>15</v>
      </c>
      <c r="D133" s="94"/>
      <c r="E133" s="94"/>
    </row>
    <row r="134" spans="1:26" s="308" customFormat="1">
      <c r="B134" s="328" t="str">
        <f>"Feb-20"</f>
        <v>Feb-20</v>
      </c>
      <c r="C134" s="63">
        <v>10</v>
      </c>
      <c r="D134" s="94"/>
      <c r="E134" s="94"/>
    </row>
    <row r="135" spans="1:26" s="308" customFormat="1">
      <c r="B135" s="328" t="str">
        <f>"Mar-20"</f>
        <v>Mar-20</v>
      </c>
      <c r="C135" s="63">
        <v>17</v>
      </c>
      <c r="D135" s="94"/>
      <c r="E135" s="94"/>
    </row>
    <row r="136" spans="1:26" s="308" customFormat="1">
      <c r="B136" s="328" t="str">
        <f>"Apr-20"</f>
        <v>Apr-20</v>
      </c>
      <c r="C136" s="63">
        <v>12</v>
      </c>
      <c r="D136" s="94"/>
      <c r="E136" s="94"/>
    </row>
    <row r="137" spans="1:26" s="308" customFormat="1">
      <c r="B137" s="328" t="str">
        <f>"May-20"</f>
        <v>May-20</v>
      </c>
      <c r="C137" s="63">
        <v>7</v>
      </c>
      <c r="D137" s="94"/>
      <c r="E137" s="94"/>
    </row>
    <row r="138" spans="1:26">
      <c r="A138" s="308"/>
      <c r="B138" s="328" t="str">
        <f>"Jun-20"</f>
        <v>Jun-20</v>
      </c>
      <c r="C138" s="63">
        <v>8</v>
      </c>
      <c r="D138" s="233"/>
      <c r="E138" s="233"/>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1:26">
      <c r="A139" s="308"/>
      <c r="B139" s="328" t="str">
        <f>"July-20"</f>
        <v>July-20</v>
      </c>
      <c r="C139" s="63">
        <v>22</v>
      </c>
      <c r="D139" s="233"/>
      <c r="E139" s="233"/>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spans="1:26">
      <c r="A140" s="308"/>
      <c r="B140" s="328" t="str">
        <f>"Aug-20"</f>
        <v>Aug-20</v>
      </c>
      <c r="C140" s="63">
        <v>18</v>
      </c>
      <c r="D140" s="233"/>
      <c r="E140" s="233"/>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spans="1:26">
      <c r="A141" s="308"/>
      <c r="B141" s="328" t="str">
        <f>"Sep-20"</f>
        <v>Sep-20</v>
      </c>
      <c r="C141" s="63">
        <v>13</v>
      </c>
      <c r="D141" s="233"/>
      <c r="E141" s="233"/>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spans="1:26">
      <c r="A142" s="308"/>
      <c r="B142" s="328" t="str">
        <f>"Oct-20"</f>
        <v>Oct-20</v>
      </c>
      <c r="C142" s="382">
        <v>18</v>
      </c>
      <c r="D142" s="63"/>
      <c r="E142" s="63"/>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spans="1:26" s="308" customFormat="1">
      <c r="B143" s="328"/>
      <c r="C143" s="60"/>
      <c r="D143" s="63"/>
      <c r="E143" s="63"/>
    </row>
    <row r="144" spans="1:26">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spans="1:30" ht="27.25" customHeight="1">
      <c r="A145" s="488" t="s">
        <v>419</v>
      </c>
      <c r="B145" s="471"/>
      <c r="C145" s="471"/>
      <c r="D145" s="471"/>
      <c r="E145" s="471"/>
      <c r="F145" s="471"/>
      <c r="G145" s="471"/>
      <c r="H145" s="308"/>
      <c r="I145" s="308"/>
      <c r="J145" s="308"/>
      <c r="K145" s="308"/>
      <c r="L145" s="308"/>
      <c r="M145" s="308"/>
      <c r="N145" s="308"/>
      <c r="O145" s="308"/>
      <c r="P145" s="308"/>
      <c r="Q145" s="308"/>
      <c r="R145" s="308"/>
      <c r="S145" s="308"/>
      <c r="T145" s="308"/>
      <c r="U145" s="308"/>
      <c r="V145" s="308"/>
      <c r="W145" s="308"/>
      <c r="X145" s="308"/>
      <c r="Y145" s="308"/>
      <c r="Z145" s="308"/>
    </row>
    <row r="147" spans="1:30" s="73" customFormat="1">
      <c r="A147" s="469" t="s">
        <v>449</v>
      </c>
      <c r="B147" s="469"/>
      <c r="C147" s="469"/>
      <c r="D147" s="469"/>
      <c r="E147" s="469"/>
      <c r="F147" s="469"/>
      <c r="G147" s="469"/>
      <c r="H147" s="469"/>
      <c r="I147" s="302"/>
      <c r="J147" s="302"/>
      <c r="K147" s="302"/>
      <c r="L147" s="302"/>
      <c r="M147" s="302"/>
      <c r="N147" s="302"/>
      <c r="O147" s="302"/>
      <c r="P147" s="302"/>
      <c r="Q147" s="302"/>
      <c r="R147" s="302"/>
      <c r="S147" s="302"/>
      <c r="T147" s="302"/>
      <c r="U147" s="302"/>
      <c r="V147" s="302"/>
      <c r="W147" s="302"/>
      <c r="X147" s="302"/>
      <c r="Y147" s="302"/>
      <c r="Z147" s="302"/>
    </row>
    <row r="149" spans="1:30">
      <c r="A149" s="308"/>
      <c r="B149" s="308"/>
      <c r="C149" s="308" t="s">
        <v>420</v>
      </c>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spans="1:30">
      <c r="A150" s="308"/>
      <c r="B150" s="308" t="s">
        <v>421</v>
      </c>
      <c r="C150" s="308">
        <v>3</v>
      </c>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spans="1:30">
      <c r="A151" s="308"/>
      <c r="B151" s="308" t="s">
        <v>422</v>
      </c>
      <c r="C151" s="308">
        <v>3</v>
      </c>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row>
    <row r="152" spans="1:30">
      <c r="A152" s="308"/>
      <c r="B152" s="308" t="s">
        <v>423</v>
      </c>
      <c r="C152" s="308">
        <v>3</v>
      </c>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row>
    <row r="153" spans="1:30">
      <c r="A153" s="308"/>
      <c r="B153" s="308" t="s">
        <v>424</v>
      </c>
      <c r="C153" s="308">
        <v>3</v>
      </c>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row>
    <row r="154" spans="1:30">
      <c r="A154" s="308"/>
      <c r="B154" s="308" t="s">
        <v>425</v>
      </c>
      <c r="C154" s="308">
        <v>3</v>
      </c>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row>
    <row r="155" spans="1:30" ht="14.5" customHeight="1">
      <c r="A155" s="308"/>
      <c r="B155" s="308" t="s">
        <v>426</v>
      </c>
      <c r="C155" s="308">
        <v>3</v>
      </c>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row>
    <row r="156" spans="1:30" s="300" customFormat="1" ht="14.5" customHeight="1">
      <c r="A156" s="308"/>
      <c r="B156" s="308" t="s">
        <v>427</v>
      </c>
      <c r="C156" s="308">
        <v>4</v>
      </c>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row>
    <row r="157" spans="1:30" s="300" customFormat="1">
      <c r="A157" s="308"/>
      <c r="B157" s="308" t="s">
        <v>428</v>
      </c>
      <c r="C157" s="308">
        <v>4</v>
      </c>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row>
    <row r="158" spans="1:30" s="308" customFormat="1">
      <c r="B158" s="308" t="s">
        <v>429</v>
      </c>
      <c r="C158" s="308">
        <v>4</v>
      </c>
    </row>
    <row r="159" spans="1:30">
      <c r="A159" s="308"/>
      <c r="B159" s="308" t="s">
        <v>430</v>
      </c>
      <c r="C159" s="308">
        <v>4</v>
      </c>
      <c r="D159" s="308"/>
      <c r="E159" s="308"/>
      <c r="F159" s="308"/>
      <c r="G159" s="308"/>
    </row>
    <row r="160" spans="1:30">
      <c r="A160" s="308"/>
      <c r="B160" s="308" t="s">
        <v>431</v>
      </c>
      <c r="C160" s="308">
        <v>5</v>
      </c>
      <c r="D160" s="308"/>
      <c r="E160" s="308"/>
      <c r="F160" s="308"/>
      <c r="G160" s="308"/>
    </row>
    <row r="161" spans="1:7">
      <c r="A161" s="308"/>
      <c r="B161" s="308" t="s">
        <v>432</v>
      </c>
      <c r="C161" s="308">
        <v>5</v>
      </c>
      <c r="D161" s="308"/>
      <c r="E161" s="308"/>
      <c r="F161" s="308"/>
      <c r="G161" s="308"/>
    </row>
    <row r="162" spans="1:7">
      <c r="A162" s="308"/>
      <c r="B162" s="308" t="s">
        <v>433</v>
      </c>
      <c r="C162" s="308">
        <v>5</v>
      </c>
      <c r="D162" s="308"/>
      <c r="E162" s="308"/>
      <c r="F162" s="308"/>
      <c r="G162" s="308"/>
    </row>
    <row r="163" spans="1:7">
      <c r="A163" s="308"/>
      <c r="B163" s="308" t="s">
        <v>218</v>
      </c>
      <c r="C163" s="308">
        <v>6</v>
      </c>
      <c r="D163" s="308"/>
      <c r="E163" s="308"/>
      <c r="F163" s="308"/>
      <c r="G163" s="308"/>
    </row>
    <row r="164" spans="1:7">
      <c r="A164" s="308"/>
      <c r="B164" s="308" t="s">
        <v>434</v>
      </c>
      <c r="C164" s="308">
        <v>6</v>
      </c>
      <c r="D164" s="308"/>
      <c r="E164" s="308"/>
      <c r="F164" s="308"/>
      <c r="G164" s="308"/>
    </row>
    <row r="165" spans="1:7">
      <c r="A165" s="308"/>
      <c r="B165" s="308" t="s">
        <v>435</v>
      </c>
      <c r="C165" s="308">
        <v>6</v>
      </c>
      <c r="D165" s="308"/>
      <c r="E165" s="308"/>
      <c r="F165" s="308"/>
      <c r="G165" s="308"/>
    </row>
    <row r="166" spans="1:7">
      <c r="A166" s="308"/>
      <c r="B166" s="308" t="s">
        <v>436</v>
      </c>
      <c r="C166" s="308">
        <v>7</v>
      </c>
      <c r="D166" s="308"/>
      <c r="E166" s="308"/>
      <c r="F166" s="308"/>
      <c r="G166" s="308"/>
    </row>
    <row r="167" spans="1:7">
      <c r="A167" s="308"/>
      <c r="B167" s="308" t="s">
        <v>437</v>
      </c>
      <c r="C167" s="308">
        <v>9</v>
      </c>
      <c r="D167" s="94"/>
      <c r="E167" s="94"/>
      <c r="F167" s="308"/>
      <c r="G167" s="308"/>
    </row>
    <row r="168" spans="1:7">
      <c r="A168" s="308"/>
      <c r="B168" s="308" t="s">
        <v>438</v>
      </c>
      <c r="C168" s="308">
        <v>9</v>
      </c>
      <c r="D168" s="94"/>
      <c r="E168" s="94"/>
      <c r="F168" s="308"/>
      <c r="G168" s="308"/>
    </row>
    <row r="169" spans="1:7">
      <c r="A169" s="308"/>
      <c r="B169" s="308" t="s">
        <v>195</v>
      </c>
      <c r="C169" s="308">
        <v>10</v>
      </c>
      <c r="D169" s="94"/>
      <c r="E169" s="94"/>
      <c r="F169" s="308"/>
      <c r="G169" s="308"/>
    </row>
    <row r="170" spans="1:7">
      <c r="A170" s="308"/>
      <c r="B170" s="308" t="s">
        <v>439</v>
      </c>
      <c r="C170" s="308">
        <v>13</v>
      </c>
      <c r="D170" s="94"/>
      <c r="E170" s="94"/>
      <c r="F170" s="308"/>
      <c r="G170" s="308"/>
    </row>
    <row r="171" spans="1:7">
      <c r="A171" s="308"/>
      <c r="B171" s="308" t="s">
        <v>440</v>
      </c>
      <c r="C171" s="308">
        <v>16</v>
      </c>
      <c r="D171" s="94"/>
      <c r="E171" s="94"/>
      <c r="F171" s="308"/>
      <c r="G171" s="308"/>
    </row>
    <row r="172" spans="1:7">
      <c r="A172" s="308"/>
      <c r="B172" s="308" t="s">
        <v>23</v>
      </c>
      <c r="C172" s="308">
        <v>39</v>
      </c>
      <c r="D172" s="94"/>
      <c r="E172" s="94"/>
      <c r="F172" s="308"/>
      <c r="G172" s="308"/>
    </row>
    <row r="173" spans="1:7">
      <c r="A173" s="308"/>
      <c r="B173" s="308" t="s">
        <v>441</v>
      </c>
      <c r="C173" s="308">
        <v>42</v>
      </c>
      <c r="D173" s="94"/>
      <c r="E173" s="94"/>
      <c r="F173" s="308"/>
      <c r="G173" s="308"/>
    </row>
    <row r="174" spans="1:7">
      <c r="A174" s="308"/>
      <c r="B174" s="308" t="s">
        <v>442</v>
      </c>
      <c r="C174" s="308">
        <v>44</v>
      </c>
      <c r="D174" s="233"/>
      <c r="E174" s="233"/>
      <c r="F174" s="308"/>
      <c r="G174" s="308"/>
    </row>
    <row r="175" spans="1:7">
      <c r="A175" s="308"/>
      <c r="B175" s="310"/>
      <c r="C175" s="233"/>
      <c r="D175" s="233"/>
      <c r="E175" s="233"/>
      <c r="F175" s="308"/>
      <c r="G175" s="308"/>
    </row>
    <row r="176" spans="1:7">
      <c r="A176" s="488" t="s">
        <v>443</v>
      </c>
      <c r="B176" s="471"/>
      <c r="C176" s="471"/>
      <c r="D176" s="471"/>
      <c r="E176" s="471"/>
      <c r="F176" s="471"/>
      <c r="G176" s="471"/>
    </row>
  </sheetData>
  <sortState ref="B150:C174">
    <sortCondition ref="C150:C174"/>
  </sortState>
  <mergeCells count="14">
    <mergeCell ref="A1:H1"/>
    <mergeCell ref="A34:H34"/>
    <mergeCell ref="A176:G176"/>
    <mergeCell ref="A128:H128"/>
    <mergeCell ref="A145:G145"/>
    <mergeCell ref="A147:H147"/>
    <mergeCell ref="A126:G126"/>
    <mergeCell ref="A58:H58"/>
    <mergeCell ref="A87:I87"/>
    <mergeCell ref="A85:G85"/>
    <mergeCell ref="A100:H100"/>
    <mergeCell ref="A84:G84"/>
    <mergeCell ref="A96:G96"/>
    <mergeCell ref="A97:G97"/>
  </mergeCells>
  <hyperlinks>
    <hyperlink ref="A31" r:id="rId1"/>
    <hyperlink ref="A55" r:id="rId2"/>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zoomScale="70" zoomScaleNormal="70" workbookViewId="0">
      <selection activeCell="D231" sqref="D231"/>
    </sheetView>
  </sheetViews>
  <sheetFormatPr defaultRowHeight="14.5"/>
  <cols>
    <col min="2" max="2" width="22.1796875" customWidth="1"/>
    <col min="9" max="9" width="16.54296875" customWidth="1"/>
  </cols>
  <sheetData>
    <row r="1" spans="1:9" s="73" customFormat="1">
      <c r="A1" s="469" t="s">
        <v>505</v>
      </c>
      <c r="B1" s="469"/>
      <c r="C1" s="469"/>
      <c r="D1" s="469"/>
      <c r="E1" s="469"/>
      <c r="F1" s="469"/>
      <c r="G1" s="469"/>
      <c r="H1" s="469"/>
      <c r="I1" s="469"/>
    </row>
    <row r="3" spans="1:9" ht="24">
      <c r="A3" s="308"/>
      <c r="B3" s="382"/>
      <c r="C3" s="298" t="s">
        <v>109</v>
      </c>
      <c r="D3" s="62" t="s">
        <v>13</v>
      </c>
      <c r="E3" s="235"/>
      <c r="F3" s="235"/>
      <c r="G3" s="235"/>
      <c r="H3" s="235"/>
      <c r="I3" s="69"/>
    </row>
    <row r="4" spans="1:9">
      <c r="A4" s="308"/>
      <c r="B4" s="54" t="s">
        <v>19</v>
      </c>
      <c r="C4" s="166">
        <v>570</v>
      </c>
      <c r="D4" s="235"/>
      <c r="E4" s="235"/>
      <c r="F4" s="235"/>
      <c r="G4" s="235"/>
      <c r="H4" s="235"/>
      <c r="I4" s="69"/>
    </row>
    <row r="5" spans="1:9">
      <c r="A5" s="308"/>
      <c r="B5" s="54" t="s">
        <v>15</v>
      </c>
      <c r="C5" s="166">
        <v>773</v>
      </c>
      <c r="D5" s="235"/>
      <c r="E5" s="235"/>
      <c r="F5" s="235"/>
      <c r="G5" s="235"/>
      <c r="H5" s="235"/>
      <c r="I5" s="69"/>
    </row>
    <row r="6" spans="1:9">
      <c r="A6" s="308"/>
      <c r="B6" s="54" t="s">
        <v>17</v>
      </c>
      <c r="C6" s="155">
        <v>1265</v>
      </c>
      <c r="D6" s="235"/>
      <c r="E6" s="235"/>
      <c r="F6" s="235"/>
      <c r="G6" s="235"/>
      <c r="H6" s="235"/>
      <c r="I6" s="69"/>
    </row>
    <row r="7" spans="1:9">
      <c r="A7" s="308"/>
      <c r="B7" s="54" t="s">
        <v>20</v>
      </c>
      <c r="C7" s="155">
        <v>1311</v>
      </c>
      <c r="D7" s="235"/>
      <c r="E7" s="235"/>
      <c r="F7" s="235"/>
      <c r="G7" s="235"/>
      <c r="H7" s="235"/>
      <c r="I7" s="69"/>
    </row>
    <row r="8" spans="1:9">
      <c r="A8" s="308"/>
      <c r="B8" s="54" t="s">
        <v>14</v>
      </c>
      <c r="C8" s="155">
        <v>1339</v>
      </c>
      <c r="D8" s="235"/>
      <c r="E8" s="235"/>
      <c r="F8" s="235"/>
      <c r="G8" s="235"/>
      <c r="H8" s="235"/>
      <c r="I8" s="69"/>
    </row>
    <row r="9" spans="1:9">
      <c r="A9" s="308"/>
      <c r="B9" s="54" t="s">
        <v>26</v>
      </c>
      <c r="C9" s="155">
        <v>1802</v>
      </c>
      <c r="D9" s="235"/>
      <c r="E9" s="235"/>
      <c r="F9" s="235"/>
      <c r="G9" s="235"/>
      <c r="H9" s="235"/>
      <c r="I9" s="69"/>
    </row>
    <row r="10" spans="1:9">
      <c r="A10" s="308"/>
      <c r="B10" s="54" t="s">
        <v>28</v>
      </c>
      <c r="C10" s="155">
        <v>1840</v>
      </c>
      <c r="D10" s="235"/>
      <c r="E10" s="235"/>
      <c r="F10" s="235"/>
      <c r="G10" s="235"/>
      <c r="H10" s="235"/>
      <c r="I10" s="69"/>
    </row>
    <row r="11" spans="1:9">
      <c r="A11" s="308"/>
      <c r="B11" s="54" t="s">
        <v>27</v>
      </c>
      <c r="C11" s="155">
        <v>2139</v>
      </c>
      <c r="D11" s="235"/>
      <c r="E11" s="235"/>
      <c r="F11" s="235"/>
      <c r="G11" s="235"/>
      <c r="H11" s="235"/>
      <c r="I11" s="69"/>
    </row>
    <row r="12" spans="1:9">
      <c r="A12" s="308"/>
      <c r="B12" s="54" t="s">
        <v>16</v>
      </c>
      <c r="C12" s="155">
        <v>2417</v>
      </c>
      <c r="D12" s="235"/>
      <c r="E12" s="235"/>
      <c r="F12" s="235"/>
      <c r="G12" s="235"/>
      <c r="H12" s="235"/>
      <c r="I12" s="69"/>
    </row>
    <row r="13" spans="1:9">
      <c r="A13" s="308"/>
      <c r="B13" s="54" t="s">
        <v>8</v>
      </c>
      <c r="C13" s="166">
        <v>2451</v>
      </c>
      <c r="D13" s="235"/>
      <c r="E13" s="235"/>
      <c r="F13" s="235"/>
      <c r="G13" s="235"/>
      <c r="H13" s="235"/>
      <c r="I13" s="69"/>
    </row>
    <row r="14" spans="1:9">
      <c r="A14" s="308"/>
      <c r="B14" s="54" t="s">
        <v>22</v>
      </c>
      <c r="C14" s="155">
        <v>2510</v>
      </c>
      <c r="D14" s="235"/>
      <c r="E14" s="235"/>
      <c r="F14" s="235"/>
      <c r="G14" s="235"/>
      <c r="H14" s="235"/>
      <c r="I14" s="69"/>
    </row>
    <row r="15" spans="1:9">
      <c r="A15" s="308"/>
      <c r="B15" s="54" t="s">
        <v>33</v>
      </c>
      <c r="C15" s="155">
        <v>2656</v>
      </c>
      <c r="D15" s="235"/>
      <c r="E15" s="235"/>
      <c r="F15" s="235"/>
      <c r="G15" s="235"/>
      <c r="H15" s="235"/>
      <c r="I15" s="69"/>
    </row>
    <row r="16" spans="1:9">
      <c r="A16" s="308"/>
      <c r="B16" s="54" t="s">
        <v>30</v>
      </c>
      <c r="C16" s="155">
        <v>3054</v>
      </c>
      <c r="D16" s="235"/>
      <c r="E16" s="235"/>
      <c r="F16" s="235"/>
      <c r="G16" s="235"/>
      <c r="H16" s="235"/>
      <c r="I16" s="69"/>
    </row>
    <row r="17" spans="1:9">
      <c r="A17" s="308"/>
      <c r="B17" s="224" t="s">
        <v>25</v>
      </c>
      <c r="D17" s="29">
        <v>3187</v>
      </c>
      <c r="F17" s="233"/>
      <c r="G17" s="233"/>
      <c r="H17" s="233"/>
      <c r="I17" s="308"/>
    </row>
    <row r="18" spans="1:9">
      <c r="A18" s="308"/>
      <c r="B18" s="54" t="s">
        <v>31</v>
      </c>
      <c r="C18" s="155">
        <v>3410</v>
      </c>
      <c r="D18" s="233"/>
      <c r="E18" s="233"/>
      <c r="F18" s="233"/>
      <c r="G18" s="233"/>
      <c r="H18" s="233"/>
      <c r="I18" s="308"/>
    </row>
    <row r="19" spans="1:9">
      <c r="A19" s="308"/>
      <c r="B19" s="54" t="s">
        <v>24</v>
      </c>
      <c r="C19" s="155">
        <v>3514</v>
      </c>
      <c r="D19" s="233"/>
      <c r="E19" s="233"/>
      <c r="F19" s="233"/>
      <c r="G19" s="233"/>
      <c r="H19" s="233"/>
      <c r="I19" s="308"/>
    </row>
    <row r="20" spans="1:9">
      <c r="A20" s="308"/>
      <c r="B20" s="54" t="s">
        <v>21</v>
      </c>
      <c r="C20" s="155">
        <v>3747</v>
      </c>
      <c r="D20" s="233"/>
      <c r="E20" s="233"/>
      <c r="F20" s="233"/>
      <c r="G20" s="233"/>
      <c r="H20" s="233"/>
      <c r="I20" s="308"/>
    </row>
    <row r="21" spans="1:9">
      <c r="A21" s="308"/>
      <c r="B21" s="54" t="s">
        <v>32</v>
      </c>
      <c r="C21" s="155">
        <v>4336</v>
      </c>
      <c r="D21" s="233"/>
      <c r="E21" s="233"/>
      <c r="F21" s="233"/>
      <c r="G21" s="233"/>
      <c r="H21" s="233"/>
      <c r="I21" s="308"/>
    </row>
    <row r="22" spans="1:9">
      <c r="A22" s="308"/>
      <c r="B22" s="54" t="s">
        <v>18</v>
      </c>
      <c r="C22" s="155">
        <v>4372</v>
      </c>
      <c r="D22" s="225"/>
      <c r="E22" s="233"/>
      <c r="F22" s="233"/>
      <c r="G22" s="233"/>
      <c r="H22" s="233"/>
      <c r="I22" s="308"/>
    </row>
    <row r="23" spans="1:9">
      <c r="A23" s="308"/>
      <c r="B23" s="54" t="s">
        <v>29</v>
      </c>
      <c r="C23" s="155">
        <v>6420</v>
      </c>
      <c r="D23" s="233"/>
      <c r="E23" s="233"/>
      <c r="F23" s="233"/>
      <c r="G23" s="233"/>
      <c r="H23" s="233"/>
      <c r="I23" s="308"/>
    </row>
    <row r="24" spans="1:9">
      <c r="A24" s="308"/>
      <c r="B24" s="54" t="s">
        <v>23</v>
      </c>
      <c r="C24" s="155">
        <v>6532</v>
      </c>
      <c r="D24" s="233"/>
      <c r="E24" s="233"/>
      <c r="F24" s="233"/>
      <c r="G24" s="233"/>
      <c r="H24" s="233"/>
      <c r="I24" s="308"/>
    </row>
    <row r="25" spans="1:9">
      <c r="A25" s="308"/>
      <c r="B25" s="81" t="s">
        <v>9</v>
      </c>
      <c r="C25" s="155">
        <v>59645</v>
      </c>
      <c r="D25" s="233"/>
      <c r="E25" s="233"/>
      <c r="F25" s="233"/>
      <c r="G25" s="233"/>
      <c r="H25" s="233"/>
      <c r="I25" s="308"/>
    </row>
    <row r="27" spans="1:9" ht="14.25" customHeight="1">
      <c r="A27" s="470" t="s">
        <v>361</v>
      </c>
      <c r="B27" s="470"/>
      <c r="C27" s="470"/>
      <c r="D27" s="470"/>
      <c r="E27" s="470"/>
      <c r="F27" s="470"/>
      <c r="G27" s="470"/>
      <c r="H27" s="470"/>
      <c r="I27" s="301"/>
    </row>
    <row r="28" spans="1:9" ht="25.4" customHeight="1">
      <c r="A28" s="470" t="s">
        <v>362</v>
      </c>
      <c r="B28" s="470"/>
      <c r="C28" s="470"/>
      <c r="D28" s="470"/>
      <c r="E28" s="470"/>
      <c r="F28" s="470"/>
      <c r="G28" s="470"/>
      <c r="H28" s="470"/>
      <c r="I28" s="301"/>
    </row>
    <row r="29" spans="1:9">
      <c r="A29" s="315"/>
      <c r="B29" s="315"/>
      <c r="C29" s="315"/>
      <c r="D29" s="315"/>
      <c r="E29" s="315"/>
      <c r="F29" s="315"/>
      <c r="G29" s="315"/>
      <c r="H29" s="315"/>
      <c r="I29" s="301"/>
    </row>
    <row r="30" spans="1:9" s="73" customFormat="1">
      <c r="A30" s="469" t="s">
        <v>363</v>
      </c>
      <c r="B30" s="469"/>
      <c r="C30" s="469"/>
      <c r="D30" s="469"/>
      <c r="E30" s="469"/>
      <c r="F30" s="469"/>
      <c r="G30" s="469"/>
      <c r="H30" s="469"/>
      <c r="I30" s="469"/>
    </row>
    <row r="32" spans="1:9" ht="24">
      <c r="A32" s="308"/>
      <c r="B32" s="382"/>
      <c r="C32" s="298" t="s">
        <v>109</v>
      </c>
      <c r="D32" s="62"/>
      <c r="E32" s="62"/>
      <c r="F32" s="62"/>
      <c r="G32" s="62"/>
      <c r="H32" s="235"/>
      <c r="I32" s="69"/>
    </row>
    <row r="33" spans="1:9">
      <c r="A33" s="308"/>
      <c r="B33" s="110">
        <v>2015</v>
      </c>
      <c r="C33" s="59">
        <v>4671</v>
      </c>
      <c r="D33" s="233"/>
      <c r="E33" s="233"/>
      <c r="F33" s="233"/>
      <c r="G33" s="233"/>
      <c r="H33" s="29"/>
      <c r="I33" s="308"/>
    </row>
    <row r="34" spans="1:9">
      <c r="A34" s="308"/>
      <c r="B34" s="110">
        <v>2016</v>
      </c>
      <c r="C34" s="59">
        <v>4563</v>
      </c>
      <c r="D34" s="233"/>
      <c r="E34" s="233"/>
      <c r="F34" s="233"/>
      <c r="G34" s="233"/>
      <c r="H34" s="29"/>
      <c r="I34" s="308"/>
    </row>
    <row r="35" spans="1:9">
      <c r="A35" s="308"/>
      <c r="B35" s="110">
        <v>2017</v>
      </c>
      <c r="C35" s="59">
        <v>3866</v>
      </c>
      <c r="D35" s="233"/>
      <c r="E35" s="233"/>
      <c r="F35" s="233"/>
      <c r="G35" s="233"/>
      <c r="H35" s="29"/>
      <c r="I35" s="308"/>
    </row>
    <row r="36" spans="1:9">
      <c r="A36" s="308"/>
      <c r="B36" s="110">
        <v>2018</v>
      </c>
      <c r="C36" s="59">
        <v>3826</v>
      </c>
      <c r="D36" s="233"/>
      <c r="E36" s="233"/>
      <c r="F36" s="233"/>
      <c r="G36" s="233"/>
      <c r="H36" s="29"/>
      <c r="I36" s="308"/>
    </row>
    <row r="37" spans="1:9">
      <c r="A37" s="308"/>
      <c r="B37" s="110">
        <v>2019</v>
      </c>
      <c r="C37" s="59">
        <v>3187</v>
      </c>
      <c r="D37" s="233"/>
      <c r="E37" s="233"/>
      <c r="F37" s="233"/>
      <c r="G37" s="233"/>
      <c r="H37" s="29"/>
      <c r="I37" s="308"/>
    </row>
    <row r="39" spans="1:9" ht="14.25" customHeight="1">
      <c r="A39" s="470" t="s">
        <v>361</v>
      </c>
      <c r="B39" s="470"/>
      <c r="C39" s="470"/>
      <c r="D39" s="470"/>
      <c r="E39" s="470"/>
      <c r="F39" s="470"/>
      <c r="G39" s="470"/>
      <c r="H39" s="470"/>
      <c r="I39" s="301"/>
    </row>
    <row r="40" spans="1:9" ht="25.4" customHeight="1">
      <c r="A40" s="470" t="s">
        <v>362</v>
      </c>
      <c r="B40" s="470"/>
      <c r="C40" s="470"/>
      <c r="D40" s="470"/>
      <c r="E40" s="470"/>
      <c r="F40" s="470"/>
      <c r="G40" s="470"/>
      <c r="H40" s="470"/>
      <c r="I40" s="301"/>
    </row>
    <row r="41" spans="1:9">
      <c r="A41" s="315"/>
      <c r="B41" s="315"/>
      <c r="C41" s="315"/>
      <c r="D41" s="315"/>
      <c r="E41" s="315"/>
      <c r="F41" s="315"/>
      <c r="G41" s="315"/>
      <c r="H41" s="315"/>
      <c r="I41" s="301"/>
    </row>
    <row r="42" spans="1:9" s="73" customFormat="1">
      <c r="A42" s="469" t="s">
        <v>506</v>
      </c>
      <c r="B42" s="469"/>
      <c r="C42" s="469"/>
      <c r="D42" s="469"/>
      <c r="E42" s="469"/>
      <c r="F42" s="469"/>
      <c r="G42" s="469"/>
      <c r="H42" s="469"/>
      <c r="I42" s="469"/>
    </row>
    <row r="44" spans="1:9">
      <c r="A44" s="308"/>
      <c r="B44" s="305"/>
      <c r="C44" s="19">
        <v>2013</v>
      </c>
      <c r="D44" s="235">
        <v>2014</v>
      </c>
      <c r="E44" s="235">
        <v>2015</v>
      </c>
      <c r="F44" s="235">
        <v>2016</v>
      </c>
      <c r="G44" s="235">
        <v>2017</v>
      </c>
      <c r="H44" s="235">
        <v>2018</v>
      </c>
      <c r="I44" s="231">
        <v>2019</v>
      </c>
    </row>
    <row r="45" spans="1:9" ht="16">
      <c r="A45" s="308"/>
      <c r="B45" s="237" t="s">
        <v>364</v>
      </c>
      <c r="C45" s="305">
        <v>573</v>
      </c>
      <c r="D45" s="305">
        <v>568</v>
      </c>
      <c r="E45" s="241">
        <v>580</v>
      </c>
      <c r="F45" s="305">
        <v>641</v>
      </c>
      <c r="G45" s="305">
        <v>605</v>
      </c>
      <c r="H45" s="305">
        <v>651</v>
      </c>
      <c r="I45" s="236">
        <v>754</v>
      </c>
    </row>
    <row r="46" spans="1:9" ht="16">
      <c r="A46" s="308"/>
      <c r="B46" s="237" t="s">
        <v>365</v>
      </c>
      <c r="C46" s="305">
        <v>869</v>
      </c>
      <c r="D46" s="305">
        <v>817</v>
      </c>
      <c r="E46" s="305">
        <v>680</v>
      </c>
      <c r="F46" s="305">
        <v>665</v>
      </c>
      <c r="G46" s="305">
        <v>670</v>
      </c>
      <c r="H46" s="305">
        <v>680</v>
      </c>
      <c r="I46" s="236">
        <v>695</v>
      </c>
    </row>
    <row r="47" spans="1:9" ht="16">
      <c r="A47" s="308"/>
      <c r="B47" s="237" t="s">
        <v>366</v>
      </c>
      <c r="C47" s="305">
        <v>1195</v>
      </c>
      <c r="D47" s="305">
        <v>831</v>
      </c>
      <c r="E47" s="305">
        <v>878</v>
      </c>
      <c r="F47" s="305">
        <v>776</v>
      </c>
      <c r="G47" s="305">
        <v>1012</v>
      </c>
      <c r="H47" s="305">
        <v>834</v>
      </c>
      <c r="I47" s="236">
        <v>686</v>
      </c>
    </row>
    <row r="48" spans="1:9" ht="16">
      <c r="A48" s="308"/>
      <c r="B48" s="237" t="s">
        <v>367</v>
      </c>
      <c r="C48" s="305">
        <v>811</v>
      </c>
      <c r="D48" s="305">
        <v>784</v>
      </c>
      <c r="E48" s="241">
        <v>806</v>
      </c>
      <c r="F48" s="305">
        <v>653</v>
      </c>
      <c r="G48" s="305">
        <v>700</v>
      </c>
      <c r="H48" s="305">
        <v>664</v>
      </c>
      <c r="I48" s="236">
        <v>618</v>
      </c>
    </row>
    <row r="49" spans="1:9" ht="16">
      <c r="A49" s="308"/>
      <c r="B49" s="237" t="s">
        <v>368</v>
      </c>
      <c r="C49" s="236">
        <v>316</v>
      </c>
      <c r="D49" s="236">
        <v>382</v>
      </c>
      <c r="E49" s="236">
        <v>291</v>
      </c>
      <c r="F49" s="236">
        <v>308</v>
      </c>
      <c r="G49" s="236">
        <v>347</v>
      </c>
      <c r="H49" s="236">
        <v>311</v>
      </c>
      <c r="I49" s="236">
        <v>275</v>
      </c>
    </row>
    <row r="50" spans="1:9" ht="16">
      <c r="A50" s="308"/>
      <c r="B50" s="237" t="s">
        <v>369</v>
      </c>
      <c r="C50" s="305">
        <v>293</v>
      </c>
      <c r="D50" s="305">
        <v>347</v>
      </c>
      <c r="E50" s="305">
        <v>285</v>
      </c>
      <c r="F50" s="305">
        <v>310</v>
      </c>
      <c r="G50" s="305">
        <v>300</v>
      </c>
      <c r="H50" s="305">
        <v>290</v>
      </c>
      <c r="I50" s="236">
        <v>246</v>
      </c>
    </row>
    <row r="51" spans="1:9" ht="16">
      <c r="A51" s="308"/>
      <c r="B51" s="237" t="s">
        <v>370</v>
      </c>
      <c r="C51" s="305">
        <v>247</v>
      </c>
      <c r="D51" s="305">
        <v>198</v>
      </c>
      <c r="E51" s="305">
        <v>188</v>
      </c>
      <c r="F51" s="305">
        <v>185</v>
      </c>
      <c r="G51" s="305">
        <v>189</v>
      </c>
      <c r="H51" s="305">
        <v>191</v>
      </c>
      <c r="I51" s="236">
        <v>224</v>
      </c>
    </row>
    <row r="52" spans="1:9" ht="16">
      <c r="A52" s="308"/>
      <c r="B52" s="238" t="s">
        <v>371</v>
      </c>
      <c r="C52" s="305">
        <v>369</v>
      </c>
      <c r="D52" s="305">
        <v>327</v>
      </c>
      <c r="E52" s="305">
        <v>129</v>
      </c>
      <c r="F52" s="305">
        <v>251</v>
      </c>
      <c r="G52" s="305">
        <v>221</v>
      </c>
      <c r="H52" s="305">
        <v>216</v>
      </c>
      <c r="I52" s="236">
        <v>217</v>
      </c>
    </row>
    <row r="53" spans="1:9" ht="16">
      <c r="A53" s="308"/>
      <c r="B53" s="237" t="s">
        <v>372</v>
      </c>
      <c r="C53" s="305">
        <v>169</v>
      </c>
      <c r="D53" s="305">
        <v>165</v>
      </c>
      <c r="E53" s="305">
        <v>172</v>
      </c>
      <c r="F53" s="305">
        <v>138</v>
      </c>
      <c r="G53" s="305">
        <v>169</v>
      </c>
      <c r="H53" s="305">
        <v>139</v>
      </c>
      <c r="I53" s="236">
        <v>182</v>
      </c>
    </row>
    <row r="54" spans="1:9" ht="16">
      <c r="A54" s="308"/>
      <c r="B54" s="237" t="s">
        <v>373</v>
      </c>
      <c r="C54" s="305">
        <v>122</v>
      </c>
      <c r="D54" s="305">
        <v>190</v>
      </c>
      <c r="E54" s="305">
        <v>130</v>
      </c>
      <c r="F54" s="305">
        <v>157</v>
      </c>
      <c r="G54" s="305">
        <v>132</v>
      </c>
      <c r="H54" s="305">
        <v>172</v>
      </c>
      <c r="I54" s="236">
        <v>146</v>
      </c>
    </row>
    <row r="55" spans="1:9" ht="16">
      <c r="A55" s="308"/>
      <c r="B55" s="237" t="s">
        <v>374</v>
      </c>
      <c r="C55" s="236">
        <v>345</v>
      </c>
      <c r="D55" s="236">
        <v>353</v>
      </c>
      <c r="E55" s="236">
        <v>297</v>
      </c>
      <c r="F55" s="236">
        <v>327</v>
      </c>
      <c r="G55" s="236">
        <v>307</v>
      </c>
      <c r="H55" s="236">
        <v>225</v>
      </c>
      <c r="I55" s="236">
        <v>135</v>
      </c>
    </row>
    <row r="56" spans="1:9" ht="16">
      <c r="A56" s="308"/>
      <c r="B56" s="239" t="s">
        <v>375</v>
      </c>
      <c r="C56" s="305">
        <v>46</v>
      </c>
      <c r="D56" s="305">
        <v>49</v>
      </c>
      <c r="E56" s="305">
        <v>41</v>
      </c>
      <c r="F56" s="305">
        <v>23</v>
      </c>
      <c r="G56" s="305">
        <v>43</v>
      </c>
      <c r="H56" s="305">
        <v>65</v>
      </c>
      <c r="I56" s="236">
        <v>95</v>
      </c>
    </row>
    <row r="57" spans="1:9" ht="16">
      <c r="A57" s="308"/>
      <c r="B57" s="237" t="s">
        <v>376</v>
      </c>
      <c r="C57" s="305">
        <v>57</v>
      </c>
      <c r="D57" s="305">
        <v>67</v>
      </c>
      <c r="E57" s="305">
        <v>43</v>
      </c>
      <c r="F57" s="305">
        <v>42</v>
      </c>
      <c r="G57" s="305">
        <v>56</v>
      </c>
      <c r="H57" s="305">
        <v>88</v>
      </c>
      <c r="I57" s="236">
        <v>79</v>
      </c>
    </row>
    <row r="58" spans="1:9" ht="16">
      <c r="A58" s="308"/>
      <c r="B58" s="240" t="s">
        <v>377</v>
      </c>
      <c r="C58" s="305">
        <v>61</v>
      </c>
      <c r="D58" s="305">
        <v>47</v>
      </c>
      <c r="E58" s="305">
        <v>80</v>
      </c>
      <c r="F58" s="305">
        <v>59</v>
      </c>
      <c r="G58" s="305">
        <v>62</v>
      </c>
      <c r="H58" s="305">
        <v>35</v>
      </c>
      <c r="I58" s="236">
        <v>58</v>
      </c>
    </row>
    <row r="59" spans="1:9" ht="16">
      <c r="A59" s="308"/>
      <c r="B59" s="237" t="s">
        <v>378</v>
      </c>
      <c r="C59" s="305">
        <v>58</v>
      </c>
      <c r="D59" s="305">
        <v>52</v>
      </c>
      <c r="E59" s="305">
        <v>68</v>
      </c>
      <c r="F59" s="305">
        <v>64</v>
      </c>
      <c r="G59" s="305">
        <v>55</v>
      </c>
      <c r="H59" s="305">
        <v>63</v>
      </c>
      <c r="I59" s="236">
        <v>50</v>
      </c>
    </row>
    <row r="60" spans="1:9" s="183" customFormat="1" ht="16">
      <c r="A60" s="308"/>
      <c r="B60" s="238" t="s">
        <v>379</v>
      </c>
      <c r="C60" s="305">
        <v>74</v>
      </c>
      <c r="D60" s="305">
        <v>56</v>
      </c>
      <c r="E60" s="305">
        <v>60</v>
      </c>
      <c r="F60" s="305">
        <v>17</v>
      </c>
      <c r="G60" s="305">
        <v>0</v>
      </c>
      <c r="H60" s="305">
        <v>1</v>
      </c>
      <c r="I60" s="236">
        <v>32</v>
      </c>
    </row>
    <row r="61" spans="1:9" s="183" customFormat="1" ht="16">
      <c r="A61" s="308"/>
      <c r="B61" s="239" t="s">
        <v>199</v>
      </c>
      <c r="C61" s="305">
        <v>53</v>
      </c>
      <c r="D61" s="305">
        <v>45</v>
      </c>
      <c r="E61" s="305">
        <v>32</v>
      </c>
      <c r="F61" s="305">
        <v>21</v>
      </c>
      <c r="G61" s="305">
        <v>21</v>
      </c>
      <c r="H61" s="305">
        <v>17</v>
      </c>
      <c r="I61" s="236">
        <v>23</v>
      </c>
    </row>
    <row r="62" spans="1:9" s="183" customFormat="1" ht="16">
      <c r="A62" s="308"/>
      <c r="B62" s="237" t="s">
        <v>380</v>
      </c>
      <c r="C62" s="305">
        <v>6</v>
      </c>
      <c r="D62" s="305">
        <v>13</v>
      </c>
      <c r="E62" s="241">
        <v>14</v>
      </c>
      <c r="F62" s="305">
        <v>15</v>
      </c>
      <c r="G62" s="305">
        <v>19</v>
      </c>
      <c r="H62" s="305">
        <v>10</v>
      </c>
      <c r="I62" s="236">
        <v>18</v>
      </c>
    </row>
    <row r="63" spans="1:9" s="183" customFormat="1" ht="16">
      <c r="A63" s="308"/>
      <c r="B63" s="237" t="s">
        <v>381</v>
      </c>
      <c r="C63" s="236">
        <v>11</v>
      </c>
      <c r="D63" s="236">
        <v>10</v>
      </c>
      <c r="E63" s="236">
        <v>12</v>
      </c>
      <c r="F63" s="236">
        <v>13</v>
      </c>
      <c r="G63" s="236">
        <v>19</v>
      </c>
      <c r="H63" s="236">
        <v>10</v>
      </c>
      <c r="I63" s="236">
        <v>15</v>
      </c>
    </row>
    <row r="64" spans="1:9" s="183" customFormat="1" ht="16">
      <c r="A64" s="308"/>
      <c r="B64" s="237" t="s">
        <v>382</v>
      </c>
      <c r="C64" s="305">
        <v>5</v>
      </c>
      <c r="D64" s="305">
        <v>9</v>
      </c>
      <c r="E64" s="241">
        <v>8</v>
      </c>
      <c r="F64" s="305">
        <v>9</v>
      </c>
      <c r="G64" s="305">
        <v>3</v>
      </c>
      <c r="H64" s="305">
        <v>5</v>
      </c>
      <c r="I64" s="236">
        <v>6</v>
      </c>
    </row>
    <row r="65" spans="1:26" s="183" customFormat="1" ht="16">
      <c r="A65" s="308"/>
      <c r="B65" s="237" t="s">
        <v>383</v>
      </c>
      <c r="C65" s="305">
        <v>3</v>
      </c>
      <c r="D65" s="305">
        <v>2</v>
      </c>
      <c r="E65" s="305">
        <v>1</v>
      </c>
      <c r="F65" s="305">
        <v>3</v>
      </c>
      <c r="G65" s="305">
        <v>2</v>
      </c>
      <c r="H65" s="305">
        <v>1</v>
      </c>
      <c r="I65" s="236">
        <v>3</v>
      </c>
      <c r="J65" s="308"/>
      <c r="K65" s="308"/>
      <c r="L65" s="308"/>
      <c r="M65" s="308"/>
      <c r="N65" s="308"/>
      <c r="O65" s="308"/>
      <c r="P65" s="308"/>
      <c r="Q65" s="308"/>
      <c r="R65" s="308"/>
      <c r="S65" s="308"/>
      <c r="T65" s="308"/>
      <c r="U65" s="308"/>
      <c r="V65" s="308"/>
      <c r="W65" s="308"/>
      <c r="X65" s="308"/>
      <c r="Y65" s="308"/>
      <c r="Z65" s="308"/>
    </row>
    <row r="66" spans="1:26" s="183" customFormat="1" ht="16">
      <c r="A66" s="308"/>
      <c r="B66" s="239" t="s">
        <v>384</v>
      </c>
      <c r="C66" s="305">
        <v>10</v>
      </c>
      <c r="D66" s="305">
        <v>1</v>
      </c>
      <c r="E66" s="305">
        <v>9</v>
      </c>
      <c r="F66" s="305">
        <v>0</v>
      </c>
      <c r="G66" s="305">
        <v>0</v>
      </c>
      <c r="H66" s="305">
        <v>0</v>
      </c>
      <c r="I66" s="236">
        <v>3</v>
      </c>
      <c r="J66" s="308"/>
      <c r="K66" s="308"/>
      <c r="L66" s="308"/>
      <c r="M66" s="308"/>
      <c r="N66" s="308"/>
      <c r="O66" s="308"/>
      <c r="P66" s="308"/>
      <c r="Q66" s="308"/>
      <c r="R66" s="308"/>
      <c r="S66" s="308"/>
      <c r="T66" s="308"/>
      <c r="U66" s="308"/>
      <c r="V66" s="308"/>
      <c r="W66" s="308"/>
      <c r="X66" s="308"/>
      <c r="Y66" s="308"/>
      <c r="Z66" s="308"/>
    </row>
    <row r="67" spans="1:26" s="183" customFormat="1" ht="16">
      <c r="A67" s="308"/>
      <c r="B67" s="237" t="s">
        <v>385</v>
      </c>
      <c r="C67" s="236">
        <v>3</v>
      </c>
      <c r="D67" s="236">
        <v>5</v>
      </c>
      <c r="E67" s="236">
        <v>7</v>
      </c>
      <c r="F67" s="236">
        <v>5</v>
      </c>
      <c r="G67" s="236">
        <v>3</v>
      </c>
      <c r="H67" s="236">
        <v>3</v>
      </c>
      <c r="I67" s="236">
        <v>3</v>
      </c>
      <c r="J67" s="308"/>
      <c r="K67" s="308"/>
      <c r="L67" s="308"/>
      <c r="M67" s="308"/>
      <c r="N67" s="308"/>
      <c r="O67" s="308"/>
      <c r="P67" s="308"/>
      <c r="Q67" s="308"/>
      <c r="R67" s="308"/>
      <c r="S67" s="308"/>
      <c r="T67" s="308"/>
      <c r="U67" s="308"/>
      <c r="V67" s="308"/>
      <c r="W67" s="308"/>
      <c r="X67" s="308"/>
      <c r="Y67" s="308"/>
      <c r="Z67" s="308"/>
    </row>
    <row r="68" spans="1:26" s="308" customFormat="1" ht="16">
      <c r="B68" s="237"/>
      <c r="C68" s="236"/>
      <c r="D68" s="236"/>
      <c r="E68" s="236"/>
      <c r="F68" s="236"/>
      <c r="G68" s="236"/>
      <c r="H68" s="236"/>
      <c r="I68" s="236"/>
    </row>
    <row r="69" spans="1:26" s="308" customFormat="1" ht="16">
      <c r="B69" s="237"/>
      <c r="C69" s="236"/>
      <c r="D69" s="236"/>
      <c r="E69" s="236"/>
      <c r="F69" s="236"/>
      <c r="G69" s="236"/>
      <c r="H69" s="236"/>
      <c r="I69" s="236"/>
    </row>
    <row r="70" spans="1:26" s="308" customFormat="1" ht="16">
      <c r="B70" s="237"/>
      <c r="C70" s="236"/>
      <c r="D70" s="236"/>
      <c r="E70" s="236"/>
      <c r="F70" s="236"/>
      <c r="G70" s="236"/>
      <c r="H70" s="236"/>
      <c r="I70" s="236"/>
    </row>
    <row r="71" spans="1:26" s="183" customFormat="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spans="1:26" s="308" customFormat="1" ht="16">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row>
    <row r="73" spans="1:26" s="308" customFormat="1" ht="16">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row>
    <row r="74" spans="1:26" s="308" customFormat="1" ht="16">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row>
    <row r="75" spans="1:26" s="308" customFormat="1" ht="16">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row>
    <row r="76" spans="1:26" s="308" customFormat="1" ht="16">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row>
    <row r="77" spans="1:26" s="308" customFormat="1" ht="16">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row>
    <row r="78" spans="1:26" s="308" customFormat="1"/>
    <row r="79" spans="1:26" s="308" customFormat="1" ht="16">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row>
    <row r="80" spans="1:26" s="308" customFormat="1" ht="16">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row>
    <row r="81" spans="1:26" s="308" customFormat="1" ht="16">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row>
    <row r="82" spans="1:26" s="308" customFormat="1"/>
    <row r="83" spans="1:26" s="308" customFormat="1" ht="16">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row>
    <row r="84" spans="1:26" s="308" customFormat="1" ht="16">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row>
    <row r="85" spans="1:26" s="308" customFormat="1" ht="16">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row>
    <row r="86" spans="1:26" s="308" customFormat="1" ht="16">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row>
    <row r="87" spans="1:26" s="308" customFormat="1" ht="16">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row>
    <row r="88" spans="1:26" s="308" customFormat="1" ht="16">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row>
    <row r="89" spans="1:26" s="308" customFormat="1"/>
    <row r="90" spans="1:26" s="308" customFormat="1" ht="16">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row>
    <row r="91" spans="1:26" s="308" customFormat="1" ht="16">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row>
    <row r="92" spans="1:26" s="308" customFormat="1" ht="16">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row>
    <row r="93" spans="1:26" s="308" customFormat="1" ht="16">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row>
    <row r="94" spans="1:26" s="308" customFormat="1" ht="16">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row>
    <row r="95" spans="1:26" s="308" customFormat="1" ht="16">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row>
    <row r="96" spans="1:26" s="308" customFormat="1" ht="16">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row>
    <row r="97" spans="1:26" s="308" customFormat="1" ht="16">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row>
    <row r="98" spans="1:26" s="308" customFormat="1"/>
    <row r="99" spans="1:26" s="308" customFormat="1" ht="16">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row>
    <row r="100" spans="1:26" s="308" customFormat="1" ht="16">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row>
    <row r="101" spans="1:26" s="308" customFormat="1" ht="16">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row>
    <row r="102" spans="1:26" s="308" customFormat="1"/>
    <row r="103" spans="1:26" s="308" customFormat="1" ht="16">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row>
    <row r="104" spans="1:26" s="308" customFormat="1" ht="16">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row>
    <row r="105" spans="1:26" s="308" customFormat="1" ht="16">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row>
    <row r="106" spans="1:26" s="308" customFormat="1" ht="16">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row>
    <row r="107" spans="1:26" s="308" customFormat="1" ht="16">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row>
    <row r="108" spans="1:26" s="308" customFormat="1" ht="16">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row>
    <row r="109" spans="1:26" s="308" customFormat="1"/>
    <row r="110" spans="1:26" s="308" customFormat="1" ht="16">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row>
    <row r="111" spans="1:26" s="308" customFormat="1"/>
    <row r="112" spans="1:26" s="308" customFormat="1"/>
    <row r="113" spans="1:15" s="308" customFormat="1"/>
    <row r="114" spans="1:15" s="308" customFormat="1"/>
    <row r="116" spans="1:15" ht="14.25" customHeight="1">
      <c r="A116" s="470" t="s">
        <v>361</v>
      </c>
      <c r="B116" s="470"/>
      <c r="C116" s="470"/>
      <c r="D116" s="470"/>
      <c r="E116" s="470"/>
      <c r="F116" s="470"/>
      <c r="G116" s="470"/>
      <c r="H116" s="470"/>
      <c r="I116" s="301"/>
      <c r="J116" s="308"/>
      <c r="K116" s="308"/>
      <c r="L116" s="308"/>
      <c r="M116" s="308"/>
      <c r="N116" s="308"/>
      <c r="O116" s="308"/>
    </row>
    <row r="117" spans="1:15" ht="25.4" customHeight="1">
      <c r="A117" s="470" t="s">
        <v>362</v>
      </c>
      <c r="B117" s="470"/>
      <c r="C117" s="470"/>
      <c r="D117" s="470"/>
      <c r="E117" s="470"/>
      <c r="F117" s="470"/>
      <c r="G117" s="470"/>
      <c r="H117" s="470"/>
      <c r="I117" s="301"/>
      <c r="J117" s="308"/>
      <c r="K117" s="308"/>
      <c r="L117" s="308"/>
      <c r="M117" s="308"/>
      <c r="N117" s="308"/>
      <c r="O117" s="308"/>
    </row>
    <row r="119" spans="1:15" s="73" customFormat="1">
      <c r="A119" s="469" t="s">
        <v>450</v>
      </c>
      <c r="B119" s="469"/>
      <c r="C119" s="469"/>
      <c r="D119" s="469"/>
      <c r="E119" s="469"/>
      <c r="F119" s="469"/>
      <c r="G119" s="469"/>
      <c r="H119" s="469"/>
      <c r="I119" s="469"/>
      <c r="J119" s="302"/>
      <c r="K119" s="302"/>
      <c r="L119" s="302"/>
      <c r="M119" s="302"/>
      <c r="N119" s="302"/>
      <c r="O119" s="302"/>
    </row>
    <row r="122" spans="1:15" ht="26.5" customHeight="1">
      <c r="A122" s="308"/>
      <c r="B122" s="74" t="s">
        <v>386</v>
      </c>
      <c r="C122" s="74">
        <v>2015</v>
      </c>
      <c r="D122" s="74">
        <v>2016</v>
      </c>
      <c r="E122" s="403">
        <v>2017</v>
      </c>
      <c r="F122" s="74">
        <v>2018</v>
      </c>
      <c r="G122" s="74">
        <v>2019</v>
      </c>
      <c r="H122" s="61"/>
      <c r="I122" s="308"/>
      <c r="J122" s="308"/>
      <c r="K122" s="308"/>
      <c r="L122" s="308"/>
      <c r="M122" s="308"/>
      <c r="N122" s="308"/>
      <c r="O122" s="61"/>
    </row>
    <row r="123" spans="1:15">
      <c r="A123" s="308"/>
      <c r="B123" s="279" t="s">
        <v>107</v>
      </c>
      <c r="C123" s="233">
        <v>49</v>
      </c>
      <c r="D123" s="233">
        <v>52</v>
      </c>
      <c r="E123" s="382">
        <v>48</v>
      </c>
      <c r="F123" s="382">
        <v>38</v>
      </c>
      <c r="G123" s="382">
        <v>39</v>
      </c>
      <c r="H123" s="308"/>
      <c r="I123" s="308"/>
      <c r="J123" s="308"/>
      <c r="K123" s="308"/>
      <c r="L123" s="308"/>
      <c r="M123" s="308"/>
      <c r="N123" s="308"/>
      <c r="O123" s="308"/>
    </row>
    <row r="124" spans="1:15">
      <c r="A124" s="308"/>
      <c r="B124" s="279" t="s">
        <v>110</v>
      </c>
      <c r="C124" s="59">
        <v>26413</v>
      </c>
      <c r="D124" s="59">
        <v>27222</v>
      </c>
      <c r="E124" s="382">
        <v>26349</v>
      </c>
      <c r="F124" s="382">
        <v>25882</v>
      </c>
      <c r="G124" s="382">
        <v>25693</v>
      </c>
      <c r="H124" s="308"/>
      <c r="I124" s="308"/>
      <c r="J124" s="308"/>
      <c r="K124" s="308"/>
      <c r="L124" s="308"/>
      <c r="M124" s="308"/>
      <c r="N124" s="308"/>
      <c r="O124" s="308"/>
    </row>
    <row r="125" spans="1:15">
      <c r="A125" s="308"/>
      <c r="B125" s="279" t="s">
        <v>111</v>
      </c>
      <c r="C125" s="59">
        <v>2614</v>
      </c>
      <c r="D125" s="59">
        <v>2442</v>
      </c>
      <c r="E125" s="382">
        <v>2140</v>
      </c>
      <c r="F125" s="382">
        <v>2162</v>
      </c>
      <c r="G125" s="382">
        <v>2040</v>
      </c>
      <c r="H125" s="308"/>
      <c r="I125" s="308"/>
      <c r="J125" s="308"/>
      <c r="K125" s="308"/>
      <c r="L125" s="308"/>
      <c r="M125" s="308"/>
      <c r="N125" s="308"/>
      <c r="O125" s="308"/>
    </row>
    <row r="126" spans="1:15">
      <c r="A126" s="308"/>
      <c r="B126" s="279" t="s">
        <v>112</v>
      </c>
      <c r="C126" s="233">
        <v>29</v>
      </c>
      <c r="D126" s="233">
        <v>13</v>
      </c>
      <c r="E126" s="382">
        <v>27</v>
      </c>
      <c r="F126" s="382">
        <v>22</v>
      </c>
      <c r="G126" s="382">
        <v>26</v>
      </c>
      <c r="H126" s="308"/>
      <c r="I126" s="308"/>
      <c r="J126" s="308"/>
      <c r="K126" s="308"/>
      <c r="L126" s="308"/>
      <c r="M126" s="308"/>
      <c r="N126" s="308"/>
      <c r="O126" s="308"/>
    </row>
    <row r="127" spans="1:15">
      <c r="A127" s="308"/>
      <c r="B127" s="279" t="s">
        <v>113</v>
      </c>
      <c r="C127" s="233">
        <v>129</v>
      </c>
      <c r="D127" s="233">
        <v>123</v>
      </c>
      <c r="E127" s="382">
        <v>110</v>
      </c>
      <c r="F127" s="382">
        <v>102</v>
      </c>
      <c r="G127" s="382">
        <v>129</v>
      </c>
      <c r="H127" s="308"/>
      <c r="I127" s="308"/>
      <c r="J127" s="308"/>
      <c r="K127" s="308"/>
      <c r="L127" s="308"/>
      <c r="M127" s="308"/>
      <c r="N127" s="308"/>
      <c r="O127" s="308"/>
    </row>
    <row r="128" spans="1:15">
      <c r="A128" s="308"/>
      <c r="B128" s="279" t="s">
        <v>114</v>
      </c>
      <c r="C128" s="233">
        <v>49</v>
      </c>
      <c r="D128" s="233">
        <v>44</v>
      </c>
      <c r="E128" s="382">
        <v>57</v>
      </c>
      <c r="F128" s="382">
        <v>52</v>
      </c>
      <c r="G128" s="382">
        <v>67</v>
      </c>
      <c r="H128" s="308"/>
      <c r="I128" s="308"/>
      <c r="J128" s="308"/>
      <c r="K128" s="308"/>
      <c r="L128" s="308"/>
      <c r="M128" s="308"/>
      <c r="N128" s="308"/>
      <c r="O128" s="308"/>
    </row>
    <row r="129" spans="1:15">
      <c r="A129" s="308"/>
      <c r="B129" s="279" t="s">
        <v>115</v>
      </c>
      <c r="C129" s="233">
        <v>204</v>
      </c>
      <c r="D129" s="233">
        <v>223</v>
      </c>
      <c r="E129" s="382">
        <v>212</v>
      </c>
      <c r="F129" s="382">
        <v>235</v>
      </c>
      <c r="G129" s="382">
        <v>224</v>
      </c>
      <c r="H129" s="308"/>
      <c r="I129" s="308"/>
      <c r="J129" s="308"/>
      <c r="K129" s="308"/>
      <c r="L129" s="308"/>
      <c r="M129" s="308"/>
      <c r="N129" s="308"/>
      <c r="O129" s="308"/>
    </row>
    <row r="130" spans="1:15">
      <c r="A130" s="308"/>
      <c r="B130" s="279" t="s">
        <v>116</v>
      </c>
      <c r="C130" s="233">
        <v>45</v>
      </c>
      <c r="D130" s="233">
        <v>38</v>
      </c>
      <c r="E130" s="382">
        <v>45</v>
      </c>
      <c r="F130" s="382">
        <v>59</v>
      </c>
      <c r="G130" s="382">
        <v>56</v>
      </c>
      <c r="H130" s="308"/>
      <c r="I130" s="308"/>
      <c r="J130" s="308"/>
      <c r="K130" s="308"/>
      <c r="L130" s="308"/>
      <c r="M130" s="308"/>
      <c r="N130" s="308"/>
      <c r="O130" s="308"/>
    </row>
    <row r="131" spans="1:15">
      <c r="A131" s="308"/>
      <c r="B131" s="279" t="s">
        <v>117</v>
      </c>
      <c r="C131" s="233">
        <v>6</v>
      </c>
      <c r="D131" s="233">
        <v>3</v>
      </c>
      <c r="E131" s="382">
        <v>13</v>
      </c>
      <c r="F131" s="382">
        <v>16</v>
      </c>
      <c r="G131" s="382">
        <v>7</v>
      </c>
      <c r="H131" s="308"/>
      <c r="I131" s="308"/>
      <c r="J131" s="308"/>
      <c r="K131" s="308"/>
      <c r="L131" s="308"/>
      <c r="M131" s="308"/>
      <c r="N131" s="308"/>
      <c r="O131" s="308"/>
    </row>
    <row r="132" spans="1:15">
      <c r="A132" s="308"/>
      <c r="B132" s="279" t="s">
        <v>118</v>
      </c>
      <c r="C132" s="59">
        <v>4563</v>
      </c>
      <c r="D132" s="59">
        <v>4849</v>
      </c>
      <c r="E132" s="382">
        <v>4667</v>
      </c>
      <c r="F132" s="382">
        <v>4356</v>
      </c>
      <c r="G132" s="382">
        <v>4092</v>
      </c>
      <c r="H132" s="308"/>
      <c r="I132" s="308"/>
      <c r="J132" s="308"/>
      <c r="K132" s="308"/>
      <c r="L132" s="308"/>
      <c r="M132" s="308"/>
      <c r="N132" s="308"/>
      <c r="O132" s="308"/>
    </row>
    <row r="133" spans="1:15">
      <c r="A133" s="308"/>
      <c r="B133" s="279" t="s">
        <v>103</v>
      </c>
      <c r="C133" s="233">
        <v>587</v>
      </c>
      <c r="D133" s="233">
        <v>571</v>
      </c>
      <c r="E133" s="382">
        <v>528</v>
      </c>
      <c r="F133" s="382">
        <v>468</v>
      </c>
      <c r="G133" s="382">
        <v>577</v>
      </c>
      <c r="H133" s="308"/>
      <c r="I133" s="308"/>
      <c r="J133" s="308"/>
      <c r="K133" s="308"/>
      <c r="L133" s="308"/>
      <c r="M133" s="308"/>
      <c r="N133" s="308"/>
      <c r="O133" s="308"/>
    </row>
    <row r="134" spans="1:15">
      <c r="A134" s="308"/>
      <c r="B134" s="279" t="s">
        <v>119</v>
      </c>
      <c r="C134" s="233">
        <v>295</v>
      </c>
      <c r="D134" s="233">
        <v>330</v>
      </c>
      <c r="E134" s="382">
        <v>340</v>
      </c>
      <c r="F134" s="382">
        <v>311</v>
      </c>
      <c r="G134" s="382">
        <v>264</v>
      </c>
      <c r="H134" s="308"/>
      <c r="I134" s="308"/>
      <c r="J134" s="308"/>
      <c r="K134" s="308"/>
      <c r="L134" s="308"/>
      <c r="M134" s="308"/>
      <c r="N134" s="308"/>
      <c r="O134" s="308"/>
    </row>
    <row r="135" spans="1:15">
      <c r="A135" s="308"/>
      <c r="B135" s="279" t="s">
        <v>120</v>
      </c>
      <c r="C135" s="59">
        <v>26338</v>
      </c>
      <c r="D135" s="59">
        <v>27256</v>
      </c>
      <c r="E135" s="382">
        <v>26296</v>
      </c>
      <c r="F135" s="382">
        <v>24924</v>
      </c>
      <c r="G135" s="382">
        <v>24679</v>
      </c>
      <c r="H135" s="308"/>
      <c r="I135" s="308"/>
      <c r="J135" s="308"/>
      <c r="K135" s="308"/>
      <c r="L135" s="308"/>
      <c r="M135" s="308"/>
      <c r="N135" s="308"/>
      <c r="O135" s="308"/>
    </row>
    <row r="136" spans="1:15">
      <c r="A136" s="308"/>
      <c r="B136" s="279" t="s">
        <v>121</v>
      </c>
      <c r="C136" s="233">
        <v>338</v>
      </c>
      <c r="D136" s="233">
        <v>254</v>
      </c>
      <c r="E136" s="382">
        <v>182</v>
      </c>
      <c r="F136" s="382">
        <v>286</v>
      </c>
      <c r="G136" s="382">
        <v>245</v>
      </c>
      <c r="H136" s="308"/>
      <c r="I136" s="308"/>
      <c r="J136" s="308"/>
      <c r="K136" s="308"/>
      <c r="L136" s="308"/>
      <c r="M136" s="308"/>
      <c r="N136" s="308"/>
      <c r="O136" s="308"/>
    </row>
    <row r="137" spans="1:15">
      <c r="A137" s="308"/>
      <c r="B137" s="279" t="s">
        <v>617</v>
      </c>
      <c r="C137" s="233"/>
      <c r="D137" s="233"/>
      <c r="E137" s="382">
        <v>27</v>
      </c>
      <c r="F137" s="382">
        <v>25</v>
      </c>
      <c r="G137" s="382">
        <v>16</v>
      </c>
      <c r="H137" s="308"/>
      <c r="I137" s="308"/>
      <c r="J137" s="308"/>
      <c r="K137" s="308"/>
      <c r="L137" s="308"/>
      <c r="M137" s="308"/>
      <c r="N137" s="308"/>
      <c r="O137" s="308"/>
    </row>
    <row r="138" spans="1:15" s="308" customFormat="1">
      <c r="B138" s="279" t="s">
        <v>444</v>
      </c>
      <c r="C138" s="233"/>
      <c r="D138" s="233"/>
      <c r="E138" s="382">
        <v>1499</v>
      </c>
      <c r="F138" s="382">
        <v>1337</v>
      </c>
      <c r="G138" s="382">
        <v>2492</v>
      </c>
    </row>
    <row r="139" spans="1:15" s="308" customFormat="1">
      <c r="B139" s="279" t="s">
        <v>445</v>
      </c>
      <c r="C139" s="233"/>
      <c r="D139" s="233"/>
      <c r="E139" s="404" t="s">
        <v>618</v>
      </c>
      <c r="F139" s="382">
        <v>3</v>
      </c>
      <c r="G139" s="382">
        <v>56</v>
      </c>
    </row>
    <row r="140" spans="1:15" s="308" customFormat="1">
      <c r="B140" s="279" t="s">
        <v>101</v>
      </c>
      <c r="C140" s="233"/>
      <c r="D140" s="233"/>
      <c r="E140" s="382">
        <v>102</v>
      </c>
      <c r="F140" s="382">
        <v>131</v>
      </c>
      <c r="G140" s="382">
        <v>161</v>
      </c>
    </row>
    <row r="141" spans="1:15" s="308" customFormat="1">
      <c r="B141" s="279" t="s">
        <v>446</v>
      </c>
      <c r="C141" s="233"/>
      <c r="D141" s="233"/>
      <c r="E141" s="382">
        <v>5</v>
      </c>
      <c r="F141" s="382">
        <v>19</v>
      </c>
      <c r="G141" s="382">
        <v>287</v>
      </c>
    </row>
    <row r="142" spans="1:15" s="308" customFormat="1">
      <c r="B142" s="60" t="s">
        <v>42</v>
      </c>
      <c r="C142" s="59">
        <v>61659</v>
      </c>
      <c r="D142" s="59">
        <v>63420</v>
      </c>
      <c r="E142" s="382">
        <v>62647</v>
      </c>
      <c r="F142" s="382">
        <v>60428</v>
      </c>
      <c r="G142" s="382">
        <v>61150</v>
      </c>
    </row>
    <row r="145" spans="1:15" ht="14.25" customHeight="1">
      <c r="A145" s="470" t="s">
        <v>361</v>
      </c>
      <c r="B145" s="470"/>
      <c r="C145" s="470"/>
      <c r="D145" s="470"/>
      <c r="E145" s="470"/>
      <c r="F145" s="470"/>
      <c r="G145" s="470"/>
      <c r="H145" s="470"/>
      <c r="I145" s="301"/>
      <c r="J145" s="308"/>
      <c r="K145" s="308"/>
      <c r="L145" s="308"/>
      <c r="M145" s="308"/>
      <c r="N145" s="308"/>
      <c r="O145" s="308"/>
    </row>
    <row r="146" spans="1:15" ht="25.4" customHeight="1">
      <c r="A146" s="470" t="s">
        <v>527</v>
      </c>
      <c r="B146" s="470"/>
      <c r="C146" s="470"/>
      <c r="D146" s="470"/>
      <c r="E146" s="470"/>
      <c r="F146" s="470"/>
      <c r="G146" s="470"/>
      <c r="H146" s="470"/>
      <c r="I146" s="301"/>
      <c r="J146" s="308"/>
      <c r="K146" s="308"/>
      <c r="L146" s="308"/>
      <c r="M146" s="308"/>
      <c r="N146" s="308"/>
      <c r="O146" s="308"/>
    </row>
    <row r="148" spans="1:15">
      <c r="A148" s="469" t="s">
        <v>451</v>
      </c>
      <c r="B148" s="469"/>
      <c r="C148" s="469"/>
      <c r="D148" s="469"/>
      <c r="E148" s="469"/>
      <c r="F148" s="469"/>
      <c r="G148" s="469"/>
      <c r="H148" s="469"/>
      <c r="I148" s="469"/>
      <c r="J148" s="308"/>
      <c r="K148" s="308"/>
      <c r="L148" s="308"/>
      <c r="M148" s="308"/>
      <c r="N148" s="308"/>
      <c r="O148" s="308"/>
    </row>
    <row r="150" spans="1:15">
      <c r="B150" s="74" t="s">
        <v>386</v>
      </c>
      <c r="C150" s="74">
        <v>2019</v>
      </c>
    </row>
    <row r="151" spans="1:15">
      <c r="B151" s="279" t="s">
        <v>107</v>
      </c>
      <c r="C151" s="233">
        <v>2</v>
      </c>
    </row>
    <row r="152" spans="1:15">
      <c r="B152" s="279" t="s">
        <v>113</v>
      </c>
      <c r="C152" s="59">
        <v>4</v>
      </c>
    </row>
    <row r="153" spans="1:15">
      <c r="B153" s="279" t="s">
        <v>114</v>
      </c>
      <c r="C153" s="59">
        <v>1</v>
      </c>
    </row>
    <row r="154" spans="1:15">
      <c r="B154" s="279" t="s">
        <v>619</v>
      </c>
      <c r="C154" s="233">
        <v>2</v>
      </c>
    </row>
    <row r="155" spans="1:15">
      <c r="B155" s="279" t="s">
        <v>117</v>
      </c>
      <c r="C155" s="233">
        <v>1</v>
      </c>
    </row>
    <row r="156" spans="1:15">
      <c r="B156" s="279" t="s">
        <v>119</v>
      </c>
      <c r="C156" s="233">
        <v>12</v>
      </c>
    </row>
    <row r="157" spans="1:15">
      <c r="B157" s="279" t="s">
        <v>118</v>
      </c>
      <c r="C157" s="233">
        <v>129</v>
      </c>
    </row>
    <row r="158" spans="1:15">
      <c r="B158" s="279" t="s">
        <v>121</v>
      </c>
      <c r="C158" s="233">
        <v>7</v>
      </c>
    </row>
    <row r="159" spans="1:15">
      <c r="B159" s="279" t="s">
        <v>617</v>
      </c>
      <c r="C159" s="233">
        <v>0</v>
      </c>
    </row>
    <row r="160" spans="1:15">
      <c r="B160" s="279" t="s">
        <v>444</v>
      </c>
      <c r="C160" s="59">
        <v>73</v>
      </c>
    </row>
    <row r="161" spans="1:8">
      <c r="B161" s="279" t="s">
        <v>445</v>
      </c>
      <c r="C161" s="233">
        <v>2</v>
      </c>
    </row>
    <row r="162" spans="1:8">
      <c r="B162" s="279" t="s">
        <v>620</v>
      </c>
      <c r="C162" s="233">
        <v>10</v>
      </c>
    </row>
    <row r="163" spans="1:8">
      <c r="B163" s="279" t="s">
        <v>101</v>
      </c>
      <c r="C163" s="59">
        <v>4</v>
      </c>
    </row>
    <row r="164" spans="1:8">
      <c r="B164" s="279" t="s">
        <v>110</v>
      </c>
      <c r="C164" s="233">
        <v>913</v>
      </c>
    </row>
    <row r="165" spans="1:8" s="308" customFormat="1">
      <c r="B165" s="279" t="s">
        <v>103</v>
      </c>
      <c r="C165" s="233">
        <v>19</v>
      </c>
    </row>
    <row r="166" spans="1:8" s="308" customFormat="1">
      <c r="B166" s="279" t="s">
        <v>112</v>
      </c>
      <c r="C166" s="233">
        <v>0</v>
      </c>
    </row>
    <row r="167" spans="1:8" s="308" customFormat="1">
      <c r="B167" s="279" t="s">
        <v>621</v>
      </c>
      <c r="C167" s="233">
        <v>95</v>
      </c>
    </row>
    <row r="168" spans="1:8" s="308" customFormat="1">
      <c r="B168" s="279" t="s">
        <v>120</v>
      </c>
      <c r="C168" s="233">
        <v>2059</v>
      </c>
    </row>
    <row r="169" spans="1:8" s="308" customFormat="1">
      <c r="B169" s="279" t="s">
        <v>446</v>
      </c>
      <c r="C169" s="233">
        <v>10</v>
      </c>
    </row>
    <row r="170" spans="1:8">
      <c r="B170" s="60" t="s">
        <v>42</v>
      </c>
      <c r="C170" s="59">
        <v>3343</v>
      </c>
    </row>
    <row r="172" spans="1:8">
      <c r="A172" s="470" t="s">
        <v>361</v>
      </c>
      <c r="B172" s="470"/>
      <c r="C172" s="470"/>
      <c r="D172" s="470"/>
      <c r="E172" s="470"/>
      <c r="F172" s="470"/>
      <c r="G172" s="470"/>
      <c r="H172" s="470"/>
    </row>
    <row r="173" spans="1:8">
      <c r="A173" s="470" t="s">
        <v>527</v>
      </c>
      <c r="B173" s="470"/>
      <c r="C173" s="470"/>
      <c r="D173" s="470"/>
      <c r="E173" s="470"/>
      <c r="F173" s="470"/>
      <c r="G173" s="470"/>
      <c r="H173" s="470"/>
    </row>
  </sheetData>
  <sortState ref="B45:I67">
    <sortCondition descending="1" ref="I45:I67"/>
  </sortState>
  <mergeCells count="15">
    <mergeCell ref="A148:I148"/>
    <mergeCell ref="A172:H172"/>
    <mergeCell ref="A173:H173"/>
    <mergeCell ref="A1:I1"/>
    <mergeCell ref="A27:H27"/>
    <mergeCell ref="A28:H28"/>
    <mergeCell ref="A146:H146"/>
    <mergeCell ref="A145:H145"/>
    <mergeCell ref="A30:I30"/>
    <mergeCell ref="A39:H39"/>
    <mergeCell ref="A40:H40"/>
    <mergeCell ref="A119:I119"/>
    <mergeCell ref="A42:I42"/>
    <mergeCell ref="A116:H116"/>
    <mergeCell ref="A117:H1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zoomScale="90" zoomScaleNormal="90" workbookViewId="0">
      <selection activeCell="C115" sqref="C115"/>
    </sheetView>
  </sheetViews>
  <sheetFormatPr defaultRowHeight="14.5"/>
  <cols>
    <col min="2" max="2" width="16.54296875" bestFit="1" customWidth="1"/>
  </cols>
  <sheetData>
    <row r="1" spans="1:20" s="73" customFormat="1">
      <c r="A1" s="469" t="s">
        <v>507</v>
      </c>
      <c r="B1" s="469"/>
      <c r="C1" s="469"/>
      <c r="D1" s="469"/>
      <c r="E1" s="469"/>
      <c r="F1" s="469"/>
      <c r="G1" s="469"/>
      <c r="H1" s="469"/>
      <c r="I1" s="469"/>
      <c r="J1" s="302"/>
      <c r="K1" s="302"/>
      <c r="L1" s="302"/>
      <c r="M1" s="302"/>
      <c r="N1" s="302"/>
      <c r="O1" s="302"/>
      <c r="P1" s="302"/>
      <c r="Q1" s="302"/>
      <c r="R1" s="302"/>
      <c r="S1" s="302"/>
      <c r="T1" s="302"/>
    </row>
    <row r="2" spans="1:20">
      <c r="A2" s="308"/>
      <c r="B2" s="308"/>
      <c r="C2" s="308"/>
      <c r="D2" s="308"/>
      <c r="E2" s="308"/>
      <c r="F2" s="308"/>
      <c r="G2" s="308"/>
      <c r="H2" s="308"/>
      <c r="I2" s="308"/>
      <c r="J2" s="301"/>
      <c r="K2" s="301"/>
      <c r="L2" s="5"/>
      <c r="M2" s="5"/>
      <c r="N2" s="5"/>
      <c r="O2" s="5"/>
      <c r="P2" s="301"/>
      <c r="Q2" s="301"/>
      <c r="R2" s="301"/>
      <c r="S2" s="301"/>
      <c r="T2" s="301"/>
    </row>
    <row r="3" spans="1:20">
      <c r="A3" s="308"/>
      <c r="B3" s="308"/>
      <c r="C3" s="489" t="s">
        <v>122</v>
      </c>
      <c r="D3" s="489"/>
      <c r="E3" s="308"/>
      <c r="F3" s="308"/>
      <c r="G3" s="308"/>
      <c r="H3" s="308"/>
      <c r="I3" s="308"/>
      <c r="J3" s="301"/>
      <c r="K3" s="301"/>
      <c r="L3" s="5"/>
      <c r="M3" s="5"/>
      <c r="N3" s="5"/>
      <c r="O3" s="5"/>
      <c r="P3" s="301"/>
      <c r="Q3" s="301"/>
      <c r="R3" s="301"/>
      <c r="S3" s="301"/>
      <c r="T3" s="301"/>
    </row>
    <row r="4" spans="1:20" ht="17.899999999999999" customHeight="1">
      <c r="A4" s="308"/>
      <c r="B4" s="368"/>
      <c r="C4" s="405">
        <v>2018</v>
      </c>
      <c r="D4" s="406">
        <v>2019</v>
      </c>
      <c r="E4" s="405" t="s">
        <v>123</v>
      </c>
      <c r="F4" s="339" t="s">
        <v>13</v>
      </c>
      <c r="G4" s="407" t="s">
        <v>622</v>
      </c>
      <c r="H4" s="308"/>
      <c r="I4" s="308"/>
      <c r="J4" s="301"/>
      <c r="K4" s="301"/>
      <c r="L4" s="5"/>
      <c r="M4" s="5"/>
      <c r="N4" s="5"/>
      <c r="O4" s="5"/>
      <c r="P4" s="301"/>
      <c r="Q4" s="301"/>
      <c r="R4" s="301"/>
      <c r="S4" s="301"/>
      <c r="T4" s="301"/>
    </row>
    <row r="5" spans="1:20">
      <c r="A5" s="308"/>
      <c r="B5" s="52" t="s">
        <v>15</v>
      </c>
      <c r="C5" s="15">
        <v>31</v>
      </c>
      <c r="D5" s="406">
        <v>43</v>
      </c>
      <c r="E5" s="408">
        <f t="shared" ref="E5:E15" si="0">(D5-C5)/C5</f>
        <v>0.38709677419354838</v>
      </c>
      <c r="F5" s="20"/>
      <c r="G5" s="408">
        <v>-0.03</v>
      </c>
      <c r="H5" s="308"/>
      <c r="I5" s="308"/>
      <c r="J5" s="308"/>
      <c r="K5" s="308"/>
      <c r="L5" s="11"/>
      <c r="M5" s="11"/>
      <c r="N5" s="11"/>
      <c r="O5" s="11"/>
      <c r="P5" s="308"/>
      <c r="Q5" s="308"/>
      <c r="R5" s="308"/>
      <c r="S5" s="308"/>
      <c r="T5" s="308"/>
    </row>
    <row r="6" spans="1:20">
      <c r="A6" s="308"/>
      <c r="B6" s="52" t="s">
        <v>14</v>
      </c>
      <c r="C6" s="15">
        <v>47</v>
      </c>
      <c r="D6" s="406">
        <v>59</v>
      </c>
      <c r="E6" s="408">
        <f t="shared" si="0"/>
        <v>0.25531914893617019</v>
      </c>
      <c r="F6" s="20"/>
      <c r="G6" s="408">
        <v>-0.03</v>
      </c>
      <c r="H6" s="308"/>
      <c r="I6" s="308"/>
      <c r="J6" s="308"/>
      <c r="K6" s="308"/>
      <c r="L6" s="11"/>
      <c r="M6" s="11"/>
      <c r="N6" s="11"/>
      <c r="O6" s="11"/>
      <c r="P6" s="308"/>
      <c r="Q6" s="308"/>
      <c r="R6" s="308"/>
      <c r="S6" s="308"/>
      <c r="T6" s="308"/>
    </row>
    <row r="7" spans="1:20">
      <c r="A7" s="308"/>
      <c r="B7" s="52" t="s">
        <v>17</v>
      </c>
      <c r="C7" s="15">
        <v>35</v>
      </c>
      <c r="D7" s="406">
        <v>41</v>
      </c>
      <c r="E7" s="408">
        <f t="shared" si="0"/>
        <v>0.17142857142857143</v>
      </c>
      <c r="F7" s="20"/>
      <c r="G7" s="408">
        <v>-0.03</v>
      </c>
      <c r="H7" s="308"/>
      <c r="I7" s="308"/>
      <c r="J7" s="308"/>
      <c r="K7" s="308"/>
      <c r="L7" s="11"/>
      <c r="M7" s="11"/>
      <c r="N7" s="11"/>
      <c r="O7" s="11"/>
      <c r="P7" s="308"/>
      <c r="Q7" s="308"/>
      <c r="R7" s="308"/>
      <c r="S7" s="308"/>
      <c r="T7" s="308"/>
    </row>
    <row r="8" spans="1:20">
      <c r="A8" s="308"/>
      <c r="B8" s="52" t="s">
        <v>29</v>
      </c>
      <c r="C8" s="15">
        <v>390</v>
      </c>
      <c r="D8" s="406">
        <v>428</v>
      </c>
      <c r="E8" s="408">
        <f t="shared" si="0"/>
        <v>9.7435897435897437E-2</v>
      </c>
      <c r="F8" s="20"/>
      <c r="G8" s="408">
        <v>-0.03</v>
      </c>
      <c r="H8" s="308"/>
      <c r="I8" s="308"/>
      <c r="J8" s="308"/>
      <c r="K8" s="308"/>
      <c r="L8" s="11"/>
      <c r="M8" s="11"/>
      <c r="N8" s="11"/>
      <c r="O8" s="11"/>
      <c r="P8" s="308"/>
      <c r="Q8" s="308"/>
      <c r="R8" s="308"/>
      <c r="S8" s="308"/>
      <c r="T8" s="308"/>
    </row>
    <row r="9" spans="1:20">
      <c r="A9" s="308"/>
      <c r="B9" s="52" t="s">
        <v>23</v>
      </c>
      <c r="C9" s="15">
        <v>329</v>
      </c>
      <c r="D9" s="406">
        <v>340</v>
      </c>
      <c r="E9" s="408">
        <f t="shared" si="0"/>
        <v>3.3434650455927049E-2</v>
      </c>
      <c r="F9" s="20"/>
      <c r="G9" s="408">
        <v>-0.03</v>
      </c>
      <c r="H9" s="308"/>
      <c r="I9" s="308"/>
      <c r="J9" s="308"/>
      <c r="K9" s="308"/>
      <c r="L9" s="11"/>
      <c r="M9" s="11"/>
      <c r="N9" s="11"/>
      <c r="O9" s="11"/>
      <c r="P9" s="308"/>
      <c r="Q9" s="308"/>
      <c r="R9" s="308"/>
      <c r="S9" s="308"/>
      <c r="T9" s="308"/>
    </row>
    <row r="10" spans="1:20">
      <c r="A10" s="308"/>
      <c r="B10" s="52" t="s">
        <v>31</v>
      </c>
      <c r="C10" s="15">
        <v>157</v>
      </c>
      <c r="D10" s="406">
        <v>162</v>
      </c>
      <c r="E10" s="408">
        <f t="shared" si="0"/>
        <v>3.1847133757961783E-2</v>
      </c>
      <c r="F10" s="20"/>
      <c r="G10" s="408">
        <v>-0.03</v>
      </c>
      <c r="H10" s="308"/>
      <c r="I10" s="308"/>
      <c r="J10" s="308"/>
      <c r="K10" s="308"/>
      <c r="L10" s="11"/>
      <c r="M10" s="11"/>
      <c r="N10" s="11"/>
      <c r="O10" s="11"/>
      <c r="P10" s="308"/>
      <c r="Q10" s="308"/>
      <c r="R10" s="308"/>
      <c r="S10" s="308"/>
      <c r="T10" s="308"/>
    </row>
    <row r="11" spans="1:20">
      <c r="A11" s="308"/>
      <c r="B11" s="52" t="s">
        <v>21</v>
      </c>
      <c r="C11" s="15">
        <v>161</v>
      </c>
      <c r="D11" s="406">
        <v>164</v>
      </c>
      <c r="E11" s="408">
        <f t="shared" si="0"/>
        <v>1.8633540372670808E-2</v>
      </c>
      <c r="F11" s="20"/>
      <c r="G11" s="408">
        <v>-0.03</v>
      </c>
      <c r="H11" s="308"/>
      <c r="I11" s="308"/>
      <c r="J11" s="308"/>
      <c r="K11" s="308"/>
      <c r="L11" s="11"/>
      <c r="M11" s="11"/>
      <c r="N11" s="11"/>
      <c r="O11" s="11"/>
      <c r="P11" s="308"/>
      <c r="Q11" s="308"/>
      <c r="R11" s="308"/>
      <c r="S11" s="308"/>
      <c r="T11" s="308"/>
    </row>
    <row r="12" spans="1:20">
      <c r="A12" s="308"/>
      <c r="B12" s="52" t="s">
        <v>32</v>
      </c>
      <c r="C12" s="15">
        <v>209</v>
      </c>
      <c r="D12" s="406">
        <v>206</v>
      </c>
      <c r="E12" s="408">
        <f t="shared" si="0"/>
        <v>-1.4354066985645933E-2</v>
      </c>
      <c r="F12" s="20"/>
      <c r="G12" s="408">
        <v>-0.03</v>
      </c>
      <c r="H12" s="308"/>
      <c r="I12" s="308"/>
      <c r="J12" s="308"/>
      <c r="K12" s="308"/>
      <c r="L12" s="11"/>
      <c r="M12" s="11"/>
      <c r="N12" s="11"/>
      <c r="O12" s="11"/>
      <c r="P12" s="308"/>
      <c r="Q12" s="308"/>
      <c r="R12" s="308"/>
      <c r="S12" s="308"/>
      <c r="T12" s="308"/>
    </row>
    <row r="13" spans="1:20">
      <c r="A13" s="308"/>
      <c r="B13" s="52" t="s">
        <v>30</v>
      </c>
      <c r="C13" s="15">
        <v>150</v>
      </c>
      <c r="D13" s="406">
        <v>147</v>
      </c>
      <c r="E13" s="408">
        <f t="shared" si="0"/>
        <v>-0.02</v>
      </c>
      <c r="F13" s="20"/>
      <c r="G13" s="408">
        <v>-0.03</v>
      </c>
      <c r="H13" s="308"/>
      <c r="I13" s="308"/>
      <c r="J13" s="308"/>
      <c r="K13" s="308"/>
      <c r="L13" s="11"/>
      <c r="M13" s="11"/>
      <c r="N13" s="11"/>
      <c r="O13" s="11"/>
      <c r="P13" s="308"/>
      <c r="Q13" s="308"/>
      <c r="R13" s="308"/>
      <c r="S13" s="308"/>
      <c r="T13" s="308"/>
    </row>
    <row r="14" spans="1:20">
      <c r="A14" s="308"/>
      <c r="B14" s="52" t="s">
        <v>33</v>
      </c>
      <c r="C14" s="15">
        <v>184</v>
      </c>
      <c r="D14" s="406">
        <v>179</v>
      </c>
      <c r="E14" s="408">
        <f t="shared" si="0"/>
        <v>-2.717391304347826E-2</v>
      </c>
      <c r="F14" s="20"/>
      <c r="G14" s="408">
        <v>-0.03</v>
      </c>
      <c r="H14" s="308"/>
      <c r="I14" s="308"/>
      <c r="J14" s="308"/>
      <c r="K14" s="308"/>
      <c r="L14" s="11"/>
      <c r="M14" s="11"/>
      <c r="N14" s="11"/>
      <c r="O14" s="11"/>
      <c r="P14" s="308"/>
      <c r="Q14" s="308"/>
      <c r="R14" s="308"/>
      <c r="S14" s="308"/>
      <c r="T14" s="308"/>
    </row>
    <row r="15" spans="1:20">
      <c r="A15" s="308"/>
      <c r="B15" s="52" t="s">
        <v>16</v>
      </c>
      <c r="C15" s="15">
        <v>145</v>
      </c>
      <c r="D15" s="406">
        <v>138</v>
      </c>
      <c r="E15" s="408">
        <f t="shared" si="0"/>
        <v>-4.8275862068965517E-2</v>
      </c>
      <c r="F15" s="210"/>
      <c r="G15" s="408">
        <v>-0.03</v>
      </c>
      <c r="H15" s="308"/>
      <c r="I15" s="308"/>
      <c r="J15" s="308"/>
      <c r="K15" s="308"/>
      <c r="L15" s="11"/>
      <c r="M15" s="11"/>
      <c r="N15" s="11"/>
      <c r="O15" s="11"/>
      <c r="P15" s="308"/>
      <c r="Q15" s="308"/>
      <c r="R15" s="308"/>
      <c r="S15" s="308"/>
      <c r="T15" s="308"/>
    </row>
    <row r="16" spans="1:20">
      <c r="A16" s="308"/>
      <c r="B16" s="411" t="s">
        <v>25</v>
      </c>
      <c r="C16" s="412">
        <v>190</v>
      </c>
      <c r="D16" s="413">
        <v>180</v>
      </c>
      <c r="F16" s="414">
        <f>(D16-C16)/C16</f>
        <v>-5.2631578947368418E-2</v>
      </c>
      <c r="G16" s="408">
        <v>-0.03</v>
      </c>
      <c r="H16" s="308"/>
      <c r="I16" s="308"/>
      <c r="J16" s="308"/>
      <c r="K16" s="308"/>
      <c r="L16" s="11"/>
      <c r="M16" s="11"/>
      <c r="N16" s="11"/>
      <c r="O16" s="11"/>
      <c r="P16" s="308"/>
      <c r="Q16" s="308"/>
      <c r="R16" s="308"/>
      <c r="S16" s="308"/>
      <c r="T16" s="308"/>
    </row>
    <row r="17" spans="1:20">
      <c r="A17" s="308"/>
      <c r="B17" s="52" t="s">
        <v>18</v>
      </c>
      <c r="C17" s="15">
        <v>217</v>
      </c>
      <c r="D17" s="406">
        <v>204</v>
      </c>
      <c r="E17" s="408">
        <f t="shared" ref="E17:E26" si="1">(D17-C17)/C17</f>
        <v>-5.9907834101382486E-2</v>
      </c>
      <c r="F17" s="20"/>
      <c r="G17" s="408">
        <v>-0.03</v>
      </c>
      <c r="H17" s="308"/>
      <c r="I17" s="308"/>
      <c r="J17" s="308"/>
      <c r="K17" s="308"/>
      <c r="L17" s="11"/>
      <c r="M17" s="11"/>
      <c r="N17" s="11"/>
      <c r="O17" s="11"/>
      <c r="P17" s="308"/>
      <c r="Q17" s="308"/>
      <c r="R17" s="308"/>
      <c r="S17" s="308"/>
      <c r="T17" s="308"/>
    </row>
    <row r="18" spans="1:20">
      <c r="A18" s="308"/>
      <c r="B18" s="52" t="s">
        <v>26</v>
      </c>
      <c r="C18" s="15">
        <v>94</v>
      </c>
      <c r="D18" s="406">
        <v>86</v>
      </c>
      <c r="E18" s="408">
        <f t="shared" si="1"/>
        <v>-8.5106382978723402E-2</v>
      </c>
      <c r="F18" s="20"/>
      <c r="G18" s="408">
        <v>-0.03</v>
      </c>
      <c r="H18" s="308"/>
      <c r="I18" s="308"/>
      <c r="J18" s="308"/>
      <c r="K18" s="308"/>
      <c r="L18" s="11"/>
      <c r="M18" s="11"/>
      <c r="N18" s="11"/>
      <c r="O18" s="11"/>
      <c r="P18" s="308"/>
      <c r="Q18" s="308"/>
      <c r="R18" s="308"/>
      <c r="S18" s="308"/>
      <c r="T18" s="308"/>
    </row>
    <row r="19" spans="1:20">
      <c r="A19" s="308"/>
      <c r="B19" s="52" t="s">
        <v>28</v>
      </c>
      <c r="C19" s="15">
        <v>52</v>
      </c>
      <c r="D19" s="406">
        <v>47</v>
      </c>
      <c r="E19" s="408">
        <f t="shared" si="1"/>
        <v>-9.6153846153846159E-2</v>
      </c>
      <c r="F19" s="20"/>
      <c r="G19" s="408">
        <v>-0.03</v>
      </c>
      <c r="H19" s="308"/>
      <c r="I19" s="308"/>
      <c r="J19" s="308"/>
      <c r="K19" s="308"/>
      <c r="L19" s="11"/>
      <c r="M19" s="11"/>
      <c r="N19" s="11"/>
      <c r="O19" s="11"/>
      <c r="P19" s="308"/>
      <c r="Q19" s="308"/>
      <c r="R19" s="308"/>
      <c r="S19" s="308"/>
      <c r="T19" s="308"/>
    </row>
    <row r="20" spans="1:20">
      <c r="A20" s="308"/>
      <c r="B20" s="407" t="s">
        <v>8</v>
      </c>
      <c r="C20" s="406">
        <v>196</v>
      </c>
      <c r="D20" s="406">
        <v>171</v>
      </c>
      <c r="E20" s="408">
        <f t="shared" si="1"/>
        <v>-0.12755102040816327</v>
      </c>
      <c r="F20" s="24"/>
      <c r="G20" s="408">
        <v>-0.03</v>
      </c>
      <c r="H20" s="308"/>
      <c r="I20" s="308"/>
      <c r="J20" s="308"/>
      <c r="K20" s="308"/>
      <c r="L20" s="11"/>
      <c r="M20" s="11"/>
      <c r="N20" s="11"/>
      <c r="O20" s="11"/>
      <c r="P20" s="308"/>
      <c r="Q20" s="308"/>
      <c r="R20" s="308"/>
      <c r="S20" s="308"/>
      <c r="T20" s="308"/>
    </row>
    <row r="21" spans="1:20">
      <c r="A21" s="308"/>
      <c r="B21" s="52" t="s">
        <v>24</v>
      </c>
      <c r="C21" s="15">
        <v>221</v>
      </c>
      <c r="D21" s="406">
        <v>187</v>
      </c>
      <c r="E21" s="408">
        <f t="shared" si="1"/>
        <v>-0.15384615384615385</v>
      </c>
      <c r="F21" s="20"/>
      <c r="G21" s="408">
        <v>-0.03</v>
      </c>
      <c r="H21" s="308"/>
      <c r="I21" s="308"/>
      <c r="J21" s="308"/>
      <c r="K21" s="308"/>
      <c r="L21" s="11"/>
      <c r="M21" s="11"/>
      <c r="N21" s="11"/>
      <c r="O21" s="11"/>
      <c r="P21" s="308"/>
      <c r="Q21" s="308"/>
      <c r="R21" s="308"/>
      <c r="S21" s="308"/>
      <c r="T21" s="308"/>
    </row>
    <row r="22" spans="1:20">
      <c r="A22" s="308"/>
      <c r="B22" s="52" t="s">
        <v>22</v>
      </c>
      <c r="C22" s="15">
        <v>113</v>
      </c>
      <c r="D22" s="406">
        <v>91</v>
      </c>
      <c r="E22" s="408">
        <f t="shared" si="1"/>
        <v>-0.19469026548672566</v>
      </c>
      <c r="F22" s="20"/>
      <c r="G22" s="408">
        <v>-0.03</v>
      </c>
      <c r="H22" s="308"/>
      <c r="I22" s="308"/>
      <c r="J22" s="308"/>
      <c r="K22" s="308"/>
      <c r="L22" s="11"/>
      <c r="M22" s="11"/>
      <c r="N22" s="11"/>
      <c r="O22" s="11"/>
      <c r="P22" s="308"/>
      <c r="Q22" s="308"/>
      <c r="R22" s="308"/>
      <c r="S22" s="308"/>
      <c r="T22" s="308"/>
    </row>
    <row r="23" spans="1:20">
      <c r="A23" s="308"/>
      <c r="B23" s="52" t="s">
        <v>27</v>
      </c>
      <c r="C23" s="15">
        <v>147</v>
      </c>
      <c r="D23" s="406">
        <v>115</v>
      </c>
      <c r="E23" s="408">
        <f t="shared" si="1"/>
        <v>-0.21768707482993196</v>
      </c>
      <c r="F23" s="20"/>
      <c r="G23" s="408">
        <v>-0.03</v>
      </c>
      <c r="H23" s="308"/>
      <c r="I23" s="308"/>
      <c r="J23" s="308"/>
      <c r="K23" s="308"/>
      <c r="L23" s="11"/>
      <c r="M23" s="11"/>
      <c r="N23" s="11"/>
      <c r="O23" s="11"/>
      <c r="P23" s="308"/>
      <c r="Q23" s="308"/>
      <c r="R23" s="308"/>
      <c r="S23" s="308"/>
      <c r="T23" s="308"/>
    </row>
    <row r="24" spans="1:20">
      <c r="A24" s="308"/>
      <c r="B24" s="52" t="s">
        <v>20</v>
      </c>
      <c r="C24" s="409">
        <v>30</v>
      </c>
      <c r="D24" s="406">
        <v>20</v>
      </c>
      <c r="E24" s="408">
        <f t="shared" si="1"/>
        <v>-0.33333333333333331</v>
      </c>
      <c r="F24" s="14"/>
      <c r="G24" s="408">
        <v>-0.03</v>
      </c>
      <c r="H24" s="308"/>
      <c r="I24" s="308"/>
      <c r="J24" s="308"/>
      <c r="K24" s="308"/>
      <c r="L24" s="11"/>
      <c r="M24" s="11"/>
      <c r="N24" s="11"/>
      <c r="O24" s="11"/>
      <c r="P24" s="308"/>
      <c r="Q24" s="308"/>
      <c r="R24" s="308"/>
      <c r="S24" s="308"/>
      <c r="T24" s="308"/>
    </row>
    <row r="25" spans="1:20">
      <c r="A25" s="308"/>
      <c r="B25" s="52" t="s">
        <v>19</v>
      </c>
      <c r="C25" s="15">
        <v>20</v>
      </c>
      <c r="D25" s="406">
        <v>13</v>
      </c>
      <c r="E25" s="408">
        <f t="shared" si="1"/>
        <v>-0.35</v>
      </c>
      <c r="F25" s="21"/>
      <c r="G25" s="408">
        <v>-0.03</v>
      </c>
      <c r="H25" s="308"/>
      <c r="I25" s="308"/>
      <c r="J25" s="308"/>
      <c r="K25" s="308"/>
      <c r="L25" s="11"/>
      <c r="M25" s="11"/>
      <c r="N25" s="11"/>
      <c r="O25" s="11"/>
      <c r="P25" s="308"/>
      <c r="Q25" s="308"/>
      <c r="R25" s="308"/>
      <c r="S25" s="308"/>
      <c r="T25" s="308"/>
    </row>
    <row r="26" spans="1:20">
      <c r="A26" s="308"/>
      <c r="B26" s="160" t="s">
        <v>9</v>
      </c>
      <c r="C26" s="410">
        <v>3118</v>
      </c>
      <c r="D26" s="410">
        <v>3021</v>
      </c>
      <c r="E26" s="408">
        <f t="shared" si="1"/>
        <v>-3.1109685695958948E-2</v>
      </c>
      <c r="F26" s="20"/>
      <c r="G26" s="382"/>
      <c r="H26" s="308"/>
      <c r="I26" s="308"/>
      <c r="J26" s="308"/>
      <c r="K26" s="308"/>
      <c r="L26" s="11"/>
      <c r="M26" s="11"/>
      <c r="N26" s="11"/>
      <c r="O26" s="11"/>
      <c r="P26" s="308"/>
      <c r="Q26" s="308"/>
      <c r="R26" s="308"/>
      <c r="S26" s="308"/>
      <c r="T26" s="308"/>
    </row>
    <row r="27" spans="1:20" s="308" customFormat="1">
      <c r="B27" s="84"/>
      <c r="C27" s="99"/>
      <c r="D27" s="100"/>
      <c r="E27" s="24"/>
      <c r="F27" s="20"/>
      <c r="L27" s="11"/>
      <c r="M27" s="11"/>
      <c r="N27" s="11"/>
      <c r="O27" s="11"/>
    </row>
    <row r="28" spans="1:20">
      <c r="A28" s="472" t="s">
        <v>387</v>
      </c>
      <c r="B28" s="472"/>
      <c r="C28" s="472"/>
      <c r="D28" s="472"/>
      <c r="E28" s="472"/>
      <c r="F28" s="472"/>
      <c r="G28" s="472"/>
      <c r="H28" s="472"/>
      <c r="I28" s="472"/>
      <c r="J28" s="308"/>
      <c r="K28" s="308"/>
      <c r="L28" s="308"/>
      <c r="M28" s="308"/>
      <c r="N28" s="308"/>
      <c r="O28" s="308"/>
      <c r="P28" s="308"/>
      <c r="Q28" s="308"/>
      <c r="R28" s="308"/>
      <c r="S28" s="308"/>
      <c r="T28" s="308"/>
    </row>
    <row r="29" spans="1:20">
      <c r="A29" s="470" t="s">
        <v>508</v>
      </c>
      <c r="B29" s="470"/>
      <c r="C29" s="470"/>
      <c r="D29" s="470"/>
      <c r="E29" s="470"/>
      <c r="F29" s="470"/>
      <c r="G29" s="470"/>
      <c r="H29" s="470"/>
      <c r="I29" s="470"/>
      <c r="J29" s="308"/>
      <c r="K29" s="308"/>
      <c r="L29" s="308"/>
      <c r="M29" s="308"/>
      <c r="N29" s="308"/>
      <c r="O29" s="308"/>
      <c r="P29" s="308"/>
      <c r="Q29" s="308"/>
      <c r="R29" s="308"/>
      <c r="S29" s="308"/>
      <c r="T29" s="308"/>
    </row>
    <row r="30" spans="1:20">
      <c r="A30" s="315"/>
      <c r="B30" s="315"/>
      <c r="C30" s="315"/>
      <c r="D30" s="315"/>
      <c r="E30" s="315"/>
      <c r="F30" s="315"/>
      <c r="G30" s="315"/>
      <c r="H30" s="315"/>
      <c r="I30" s="315"/>
      <c r="J30" s="308"/>
      <c r="K30" s="308"/>
      <c r="L30" s="308"/>
      <c r="M30" s="308"/>
      <c r="N30" s="308"/>
      <c r="O30" s="308"/>
      <c r="P30" s="308"/>
      <c r="Q30" s="308"/>
      <c r="R30" s="308"/>
      <c r="S30" s="308"/>
      <c r="T30" s="308"/>
    </row>
    <row r="31" spans="1:20" s="73" customFormat="1">
      <c r="A31" s="469" t="s">
        <v>388</v>
      </c>
      <c r="B31" s="469"/>
      <c r="C31" s="469"/>
      <c r="D31" s="469"/>
      <c r="E31" s="469"/>
      <c r="F31" s="469"/>
      <c r="G31" s="469"/>
      <c r="H31" s="469"/>
      <c r="I31" s="469"/>
      <c r="J31" s="302"/>
      <c r="K31" s="302"/>
      <c r="L31" s="302"/>
      <c r="M31" s="302"/>
      <c r="N31" s="302"/>
      <c r="O31" s="302"/>
      <c r="P31" s="302"/>
      <c r="Q31" s="302"/>
      <c r="R31" s="302"/>
      <c r="S31" s="302"/>
      <c r="T31" s="302"/>
    </row>
    <row r="33" spans="1:20">
      <c r="A33" s="308"/>
      <c r="B33" s="308"/>
      <c r="C33" s="298" t="s">
        <v>122</v>
      </c>
      <c r="D33" s="62"/>
      <c r="E33" s="62"/>
      <c r="F33" s="62"/>
      <c r="G33" s="62"/>
      <c r="H33" s="235"/>
      <c r="I33" s="69"/>
      <c r="J33" s="308"/>
      <c r="K33" s="308"/>
      <c r="L33" s="308"/>
      <c r="M33" s="308"/>
      <c r="N33" s="308"/>
      <c r="O33" s="308"/>
      <c r="P33" s="308"/>
      <c r="Q33" s="308"/>
      <c r="R33" s="308"/>
      <c r="S33" s="308"/>
      <c r="T33" s="308"/>
    </row>
    <row r="34" spans="1:20">
      <c r="A34" s="308"/>
      <c r="B34" s="110">
        <v>2015</v>
      </c>
      <c r="C34" s="60">
        <v>85</v>
      </c>
      <c r="D34" s="233"/>
      <c r="E34" s="233"/>
      <c r="F34" s="233"/>
      <c r="G34" s="233"/>
      <c r="H34" s="29"/>
      <c r="I34" s="308"/>
      <c r="J34" s="308"/>
      <c r="K34" s="308"/>
      <c r="L34" s="308"/>
      <c r="M34" s="308"/>
      <c r="N34" s="308"/>
      <c r="O34" s="308"/>
      <c r="P34" s="308"/>
      <c r="Q34" s="308"/>
      <c r="R34" s="308"/>
      <c r="S34" s="308"/>
      <c r="T34" s="308"/>
    </row>
    <row r="35" spans="1:20">
      <c r="A35" s="308"/>
      <c r="B35" s="110">
        <v>2016</v>
      </c>
      <c r="C35" s="60">
        <v>171</v>
      </c>
      <c r="D35" s="233"/>
      <c r="E35" s="233"/>
      <c r="F35" s="233"/>
      <c r="G35" s="233"/>
      <c r="H35" s="29"/>
      <c r="I35" s="308"/>
      <c r="J35" s="308"/>
      <c r="K35" s="308"/>
      <c r="L35" s="308"/>
      <c r="M35" s="308"/>
      <c r="N35" s="308"/>
      <c r="O35" s="308"/>
      <c r="P35" s="308"/>
      <c r="Q35" s="308"/>
      <c r="R35" s="308"/>
      <c r="S35" s="308"/>
      <c r="T35" s="308"/>
    </row>
    <row r="36" spans="1:20">
      <c r="A36" s="308"/>
      <c r="B36" s="110">
        <v>2017</v>
      </c>
      <c r="C36" s="102">
        <v>169</v>
      </c>
      <c r="D36" s="233"/>
      <c r="E36" s="233"/>
      <c r="F36" s="233"/>
      <c r="G36" s="233"/>
      <c r="H36" s="29"/>
      <c r="I36" s="308"/>
      <c r="J36" s="308"/>
      <c r="K36" s="308"/>
      <c r="L36" s="308"/>
      <c r="M36" s="308"/>
      <c r="N36" s="308"/>
      <c r="O36" s="308"/>
      <c r="P36" s="308"/>
      <c r="Q36" s="308"/>
      <c r="R36" s="308"/>
      <c r="S36" s="308"/>
      <c r="T36" s="308"/>
    </row>
    <row r="37" spans="1:20">
      <c r="A37" s="308"/>
      <c r="B37" s="110">
        <v>2018</v>
      </c>
      <c r="C37" s="102">
        <v>190</v>
      </c>
      <c r="D37" s="233"/>
      <c r="E37" s="233"/>
      <c r="F37" s="233"/>
      <c r="G37" s="233"/>
      <c r="H37" s="29"/>
      <c r="I37" s="308"/>
      <c r="J37" s="308"/>
      <c r="K37" s="308"/>
      <c r="L37" s="308"/>
      <c r="M37" s="308"/>
      <c r="N37" s="308"/>
      <c r="O37" s="308"/>
      <c r="P37" s="308"/>
      <c r="Q37" s="308"/>
      <c r="R37" s="308"/>
      <c r="S37" s="308"/>
      <c r="T37" s="308"/>
    </row>
    <row r="38" spans="1:20">
      <c r="A38" s="308"/>
      <c r="B38" s="110">
        <v>2019</v>
      </c>
      <c r="C38" s="102">
        <v>180</v>
      </c>
      <c r="D38" s="233"/>
      <c r="E38" s="233"/>
      <c r="F38" s="233"/>
      <c r="G38" s="233"/>
      <c r="H38" s="29"/>
      <c r="I38" s="308"/>
      <c r="J38" s="308"/>
      <c r="K38" s="308"/>
      <c r="L38" s="308"/>
      <c r="M38" s="308"/>
      <c r="N38" s="308"/>
      <c r="O38" s="308"/>
      <c r="P38" s="308"/>
      <c r="Q38" s="308"/>
      <c r="R38" s="308"/>
      <c r="S38" s="308"/>
      <c r="T38" s="308"/>
    </row>
    <row r="40" spans="1:20" ht="14.25" customHeight="1">
      <c r="A40" s="472" t="s">
        <v>387</v>
      </c>
      <c r="B40" s="472"/>
      <c r="C40" s="472"/>
      <c r="D40" s="472"/>
      <c r="E40" s="472"/>
      <c r="F40" s="472"/>
      <c r="G40" s="472"/>
      <c r="H40" s="472"/>
      <c r="I40" s="472"/>
      <c r="J40" s="308"/>
      <c r="K40" s="308"/>
      <c r="L40" s="308"/>
      <c r="M40" s="308"/>
      <c r="N40" s="308"/>
      <c r="O40" s="308"/>
      <c r="P40" s="308"/>
      <c r="Q40" s="308"/>
      <c r="R40" s="308"/>
      <c r="S40" s="308"/>
      <c r="T40" s="308"/>
    </row>
    <row r="41" spans="1:20" ht="25.4" customHeight="1">
      <c r="A41" s="470" t="s">
        <v>509</v>
      </c>
      <c r="B41" s="470"/>
      <c r="C41" s="470"/>
      <c r="D41" s="470"/>
      <c r="E41" s="470"/>
      <c r="F41" s="470"/>
      <c r="G41" s="470"/>
      <c r="H41" s="470"/>
      <c r="I41" s="470"/>
      <c r="J41" s="308"/>
      <c r="K41" s="308"/>
      <c r="L41" s="308"/>
      <c r="M41" s="308"/>
      <c r="N41" s="308"/>
      <c r="O41" s="308"/>
      <c r="P41" s="308"/>
      <c r="Q41" s="308"/>
      <c r="R41" s="308"/>
      <c r="S41" s="308"/>
      <c r="T41" s="308"/>
    </row>
    <row r="42" spans="1:20">
      <c r="A42" s="308"/>
      <c r="B42" s="308"/>
      <c r="C42" s="308"/>
      <c r="D42" s="308"/>
      <c r="E42" s="308"/>
      <c r="F42" s="308"/>
      <c r="G42" s="308"/>
      <c r="H42" s="308"/>
      <c r="I42" s="308"/>
      <c r="J42" s="308"/>
      <c r="K42" s="18"/>
      <c r="L42" s="18"/>
      <c r="M42" s="18"/>
      <c r="N42" s="18"/>
      <c r="O42" s="18"/>
      <c r="P42" s="18"/>
      <c r="Q42" s="308"/>
      <c r="R42" s="308"/>
      <c r="S42" s="308"/>
      <c r="T42" s="308"/>
    </row>
    <row r="43" spans="1:20" s="73" customFormat="1">
      <c r="A43" s="469" t="s">
        <v>389</v>
      </c>
      <c r="B43" s="469"/>
      <c r="C43" s="469"/>
      <c r="D43" s="469"/>
      <c r="E43" s="469"/>
      <c r="F43" s="469"/>
      <c r="G43" s="469"/>
      <c r="H43" s="469"/>
      <c r="I43" s="469"/>
      <c r="J43" s="302"/>
      <c r="K43" s="213"/>
      <c r="L43" s="213"/>
      <c r="M43" s="213"/>
      <c r="N43" s="213"/>
      <c r="O43" s="213"/>
      <c r="P43" s="213"/>
      <c r="Q43" s="302"/>
      <c r="R43" s="302"/>
      <c r="S43" s="302"/>
      <c r="T43" s="302"/>
    </row>
    <row r="44" spans="1:20">
      <c r="A44" s="308"/>
      <c r="B44" s="308"/>
      <c r="C44" s="308"/>
      <c r="D44" s="308"/>
      <c r="E44" s="308"/>
      <c r="F44" s="308"/>
      <c r="G44" s="308"/>
      <c r="H44" s="308"/>
      <c r="I44" s="308"/>
      <c r="J44" s="301"/>
      <c r="K44" s="301"/>
      <c r="L44" s="5"/>
      <c r="M44" s="5"/>
      <c r="N44" s="5"/>
      <c r="O44" s="5"/>
      <c r="P44" s="301"/>
      <c r="Q44" s="301"/>
      <c r="R44" s="301"/>
      <c r="S44" s="301"/>
      <c r="T44" s="301"/>
    </row>
    <row r="45" spans="1:20" ht="26.5" customHeight="1">
      <c r="A45" s="308"/>
      <c r="B45" s="308"/>
      <c r="C45" s="490" t="s">
        <v>390</v>
      </c>
      <c r="D45" s="490"/>
      <c r="E45" s="308"/>
      <c r="F45" s="308"/>
      <c r="G45" s="308"/>
      <c r="H45" s="308"/>
      <c r="I45" s="308"/>
      <c r="J45" s="301"/>
      <c r="K45" s="301"/>
      <c r="L45" s="5"/>
      <c r="M45" s="5"/>
      <c r="N45" s="5"/>
      <c r="O45" s="5"/>
      <c r="P45" s="301"/>
      <c r="Q45" s="301"/>
      <c r="R45" s="301"/>
      <c r="S45" s="301"/>
      <c r="T45" s="301"/>
    </row>
    <row r="46" spans="1:20" ht="23.9" customHeight="1">
      <c r="A46" s="308"/>
      <c r="B46" s="19"/>
      <c r="C46" s="74">
        <v>2017</v>
      </c>
      <c r="D46" s="74">
        <v>2018</v>
      </c>
      <c r="E46" s="74" t="s">
        <v>123</v>
      </c>
      <c r="F46" s="322" t="s">
        <v>13</v>
      </c>
      <c r="G46" s="308" t="s">
        <v>124</v>
      </c>
      <c r="H46" s="308"/>
      <c r="I46" s="308"/>
      <c r="J46" s="301"/>
      <c r="K46" s="301"/>
      <c r="L46" s="5"/>
      <c r="M46" s="5"/>
      <c r="N46" s="5"/>
      <c r="O46" s="5"/>
      <c r="P46" s="301"/>
      <c r="Q46" s="301"/>
      <c r="R46" s="301"/>
      <c r="S46" s="301"/>
      <c r="T46" s="301"/>
    </row>
    <row r="47" spans="1:20">
      <c r="A47" s="308"/>
      <c r="B47" s="54" t="s">
        <v>14</v>
      </c>
      <c r="C47" s="101">
        <v>1579</v>
      </c>
      <c r="D47" s="101">
        <v>1969</v>
      </c>
      <c r="E47" s="151">
        <f t="shared" ref="E47:E67" si="2">(D47-C47)/C47</f>
        <v>0.24699176694110198</v>
      </c>
      <c r="F47" s="20"/>
      <c r="G47" s="204">
        <v>-0.12</v>
      </c>
      <c r="H47" s="308"/>
      <c r="I47" s="308"/>
      <c r="J47" s="308"/>
      <c r="K47" s="308"/>
      <c r="L47" s="11"/>
      <c r="M47" s="11"/>
      <c r="N47" s="11"/>
      <c r="O47" s="11"/>
      <c r="P47" s="308"/>
      <c r="Q47" s="308"/>
      <c r="R47" s="308"/>
      <c r="S47" s="308"/>
      <c r="T47" s="308"/>
    </row>
    <row r="48" spans="1:20">
      <c r="A48" s="308"/>
      <c r="B48" s="54" t="s">
        <v>20</v>
      </c>
      <c r="C48" s="101">
        <v>2941</v>
      </c>
      <c r="D48" s="101">
        <v>3526</v>
      </c>
      <c r="E48" s="151">
        <f t="shared" si="2"/>
        <v>0.19891193471608296</v>
      </c>
      <c r="F48" s="20"/>
      <c r="G48" s="204">
        <v>-0.12</v>
      </c>
      <c r="H48" s="308"/>
      <c r="I48" s="308"/>
      <c r="J48" s="308"/>
      <c r="K48" s="308"/>
      <c r="L48" s="11"/>
      <c r="M48" s="11"/>
      <c r="N48" s="11"/>
      <c r="O48" s="11"/>
      <c r="P48" s="308"/>
      <c r="Q48" s="308"/>
      <c r="R48" s="308"/>
      <c r="S48" s="308"/>
      <c r="T48" s="308"/>
    </row>
    <row r="49" spans="1:16">
      <c r="A49" s="308"/>
      <c r="B49" s="54" t="s">
        <v>32</v>
      </c>
      <c r="C49" s="101">
        <v>3522</v>
      </c>
      <c r="D49" s="101">
        <v>3970</v>
      </c>
      <c r="E49" s="151">
        <f t="shared" si="2"/>
        <v>0.12720045428733673</v>
      </c>
      <c r="F49" s="20"/>
      <c r="G49" s="204">
        <v>-0.12</v>
      </c>
      <c r="H49" s="308"/>
      <c r="I49" s="308"/>
      <c r="J49" s="308"/>
      <c r="K49" s="308"/>
      <c r="L49" s="11"/>
      <c r="M49" s="11"/>
      <c r="N49" s="11"/>
      <c r="O49" s="11"/>
      <c r="P49" s="308"/>
    </row>
    <row r="50" spans="1:16">
      <c r="A50" s="308"/>
      <c r="B50" s="54" t="s">
        <v>19</v>
      </c>
      <c r="C50" s="101">
        <v>5665</v>
      </c>
      <c r="D50" s="101">
        <v>6236</v>
      </c>
      <c r="E50" s="151">
        <f t="shared" si="2"/>
        <v>0.10079435127978817</v>
      </c>
      <c r="F50" s="20"/>
      <c r="G50" s="204">
        <v>-0.12</v>
      </c>
      <c r="H50" s="308"/>
      <c r="I50" s="308"/>
      <c r="J50" s="308"/>
      <c r="K50" s="308"/>
      <c r="L50" s="11"/>
      <c r="M50" s="11"/>
      <c r="N50" s="11"/>
      <c r="O50" s="11"/>
      <c r="P50" s="308"/>
    </row>
    <row r="51" spans="1:16">
      <c r="A51" s="308"/>
      <c r="B51" s="54" t="s">
        <v>17</v>
      </c>
      <c r="C51" s="101">
        <v>3922</v>
      </c>
      <c r="D51" s="101">
        <v>4023</v>
      </c>
      <c r="E51" s="151">
        <f t="shared" si="2"/>
        <v>2.5752167261601223E-2</v>
      </c>
      <c r="F51" s="20"/>
      <c r="G51" s="204">
        <v>-0.12</v>
      </c>
      <c r="H51" s="308"/>
      <c r="I51" s="308"/>
      <c r="J51" s="308"/>
      <c r="K51" s="308"/>
      <c r="L51" s="11"/>
      <c r="M51" s="11"/>
      <c r="N51" s="11"/>
      <c r="O51" s="11"/>
      <c r="P51" s="308"/>
    </row>
    <row r="52" spans="1:16">
      <c r="A52" s="308"/>
      <c r="B52" s="54" t="s">
        <v>29</v>
      </c>
      <c r="C52" s="101">
        <v>2151</v>
      </c>
      <c r="D52" s="101">
        <v>2051</v>
      </c>
      <c r="E52" s="151">
        <f t="shared" si="2"/>
        <v>-4.6490004649000466E-2</v>
      </c>
      <c r="F52" s="20"/>
      <c r="G52" s="204">
        <v>-0.12</v>
      </c>
      <c r="H52" s="308"/>
      <c r="I52" s="308"/>
      <c r="J52" s="308"/>
      <c r="K52" s="308"/>
      <c r="L52" s="11"/>
      <c r="M52" s="11"/>
      <c r="N52" s="11"/>
      <c r="O52" s="11"/>
      <c r="P52" s="308"/>
    </row>
    <row r="53" spans="1:16">
      <c r="A53" s="308"/>
      <c r="B53" s="54" t="s">
        <v>26</v>
      </c>
      <c r="C53" s="101">
        <v>5553</v>
      </c>
      <c r="D53" s="101">
        <v>5258</v>
      </c>
      <c r="E53" s="151">
        <f t="shared" si="2"/>
        <v>-5.3124437241130917E-2</v>
      </c>
      <c r="F53" s="20"/>
      <c r="G53" s="204">
        <v>-0.12</v>
      </c>
      <c r="H53" s="308"/>
      <c r="I53" s="308"/>
      <c r="J53" s="308"/>
      <c r="K53" s="308"/>
      <c r="L53" s="11"/>
      <c r="M53" s="11"/>
      <c r="N53" s="11"/>
      <c r="O53" s="11"/>
      <c r="P53" s="308"/>
    </row>
    <row r="54" spans="1:16">
      <c r="A54" s="308"/>
      <c r="B54" s="54" t="s">
        <v>28</v>
      </c>
      <c r="C54" s="101">
        <v>6749</v>
      </c>
      <c r="D54" s="101">
        <v>6369</v>
      </c>
      <c r="E54" s="151">
        <f t="shared" si="2"/>
        <v>-5.6304637724107272E-2</v>
      </c>
      <c r="F54" s="20"/>
      <c r="G54" s="204">
        <v>-0.12</v>
      </c>
      <c r="H54" s="308"/>
      <c r="I54" s="308"/>
      <c r="J54" s="308"/>
      <c r="K54" s="308"/>
      <c r="L54" s="11"/>
      <c r="M54" s="11"/>
      <c r="N54" s="11"/>
      <c r="O54" s="11"/>
      <c r="P54" s="308"/>
    </row>
    <row r="55" spans="1:16">
      <c r="A55" s="308"/>
      <c r="B55" s="54" t="s">
        <v>23</v>
      </c>
      <c r="C55" s="101">
        <v>1649</v>
      </c>
      <c r="D55" s="101">
        <v>1541</v>
      </c>
      <c r="E55" s="151">
        <f t="shared" si="2"/>
        <v>-6.549423893268648E-2</v>
      </c>
      <c r="F55" s="20"/>
      <c r="G55" s="204">
        <v>-0.12</v>
      </c>
      <c r="H55" s="308"/>
      <c r="I55" s="308"/>
      <c r="J55" s="308"/>
      <c r="K55" s="308"/>
      <c r="L55" s="11"/>
      <c r="M55" s="11"/>
      <c r="N55" s="11"/>
      <c r="O55" s="11"/>
      <c r="P55" s="308"/>
    </row>
    <row r="56" spans="1:16">
      <c r="A56" s="308"/>
      <c r="B56" s="54" t="s">
        <v>21</v>
      </c>
      <c r="C56" s="101">
        <v>2988</v>
      </c>
      <c r="D56" s="101">
        <v>2766</v>
      </c>
      <c r="E56" s="151">
        <f t="shared" si="2"/>
        <v>-7.4297188755020074E-2</v>
      </c>
      <c r="F56" s="20"/>
      <c r="G56" s="204">
        <v>-0.12</v>
      </c>
      <c r="H56" s="308"/>
      <c r="I56" s="308"/>
      <c r="J56" s="308"/>
      <c r="K56" s="308"/>
      <c r="L56" s="11"/>
      <c r="M56" s="11"/>
      <c r="N56" s="11"/>
      <c r="O56" s="11"/>
      <c r="P56" s="308"/>
    </row>
    <row r="57" spans="1:16">
      <c r="A57" s="308"/>
      <c r="B57" s="224" t="s">
        <v>25</v>
      </c>
      <c r="C57" s="211">
        <v>1576</v>
      </c>
      <c r="D57" s="211">
        <v>1397</v>
      </c>
      <c r="E57" s="308"/>
      <c r="F57" s="169">
        <f>(D57-C57)/C57</f>
        <v>-0.11357868020304568</v>
      </c>
      <c r="G57" s="204">
        <v>-0.12</v>
      </c>
      <c r="H57" s="308"/>
      <c r="I57" s="308"/>
      <c r="J57" s="308"/>
      <c r="K57" s="308"/>
      <c r="L57" s="11"/>
      <c r="M57" s="11"/>
      <c r="N57" s="11"/>
      <c r="O57" s="11"/>
      <c r="P57" s="308"/>
    </row>
    <row r="58" spans="1:16">
      <c r="A58" s="308"/>
      <c r="B58" s="54" t="s">
        <v>18</v>
      </c>
      <c r="C58" s="101">
        <v>3151</v>
      </c>
      <c r="D58" s="101">
        <v>2773</v>
      </c>
      <c r="E58" s="151">
        <f t="shared" si="2"/>
        <v>-0.11996191685179308</v>
      </c>
      <c r="F58" s="20"/>
      <c r="G58" s="204">
        <v>-0.12</v>
      </c>
      <c r="H58" s="308"/>
      <c r="I58" s="308"/>
      <c r="J58" s="308"/>
      <c r="K58" s="308"/>
      <c r="L58" s="11"/>
      <c r="M58" s="11"/>
      <c r="N58" s="11"/>
      <c r="O58" s="11"/>
      <c r="P58" s="308"/>
    </row>
    <row r="59" spans="1:16">
      <c r="A59" s="308"/>
      <c r="B59" s="54" t="s">
        <v>30</v>
      </c>
      <c r="C59" s="101">
        <v>4329</v>
      </c>
      <c r="D59" s="101">
        <v>3720</v>
      </c>
      <c r="E59" s="151">
        <f t="shared" si="2"/>
        <v>-0.14067914067914067</v>
      </c>
      <c r="F59" s="20"/>
      <c r="G59" s="204">
        <v>-0.12</v>
      </c>
      <c r="H59" s="308"/>
      <c r="I59" s="308"/>
      <c r="J59" s="308"/>
      <c r="K59" s="308"/>
      <c r="L59" s="11"/>
      <c r="M59" s="11"/>
      <c r="N59" s="11"/>
      <c r="O59" s="11"/>
      <c r="P59" s="308"/>
    </row>
    <row r="60" spans="1:16">
      <c r="A60" s="308"/>
      <c r="B60" s="54" t="s">
        <v>16</v>
      </c>
      <c r="C60" s="101">
        <v>2365</v>
      </c>
      <c r="D60" s="101">
        <v>2010</v>
      </c>
      <c r="E60" s="151">
        <f t="shared" si="2"/>
        <v>-0.15010570824524314</v>
      </c>
      <c r="F60" s="20"/>
      <c r="G60" s="204">
        <v>-0.12</v>
      </c>
      <c r="H60" s="308"/>
      <c r="I60" s="308"/>
      <c r="J60" s="308"/>
      <c r="K60" s="308"/>
      <c r="L60" s="11"/>
      <c r="M60" s="11"/>
      <c r="N60" s="11"/>
      <c r="O60" s="11"/>
      <c r="P60" s="308"/>
    </row>
    <row r="61" spans="1:16">
      <c r="A61" s="308"/>
      <c r="B61" s="54" t="s">
        <v>31</v>
      </c>
      <c r="C61" s="101">
        <v>7237</v>
      </c>
      <c r="D61" s="101">
        <v>5966</v>
      </c>
      <c r="E61" s="151">
        <f t="shared" si="2"/>
        <v>-0.17562525908525634</v>
      </c>
      <c r="F61" s="20"/>
      <c r="G61" s="204">
        <v>-0.12</v>
      </c>
      <c r="H61" s="308"/>
      <c r="I61" s="308"/>
      <c r="J61" s="308"/>
      <c r="K61" s="308"/>
      <c r="L61" s="11"/>
      <c r="M61" s="11"/>
      <c r="N61" s="11"/>
      <c r="O61" s="11"/>
      <c r="P61" s="308"/>
    </row>
    <row r="62" spans="1:16">
      <c r="A62" s="308"/>
      <c r="B62" s="54" t="s">
        <v>24</v>
      </c>
      <c r="C62" s="101">
        <v>3618</v>
      </c>
      <c r="D62" s="101">
        <v>2812</v>
      </c>
      <c r="E62" s="151">
        <f t="shared" si="2"/>
        <v>-0.22277501381978995</v>
      </c>
      <c r="F62" s="20"/>
      <c r="G62" s="204">
        <v>-0.12</v>
      </c>
      <c r="H62" s="308"/>
      <c r="I62" s="308"/>
      <c r="J62" s="308"/>
      <c r="K62" s="308"/>
      <c r="L62" s="11"/>
      <c r="M62" s="11"/>
      <c r="N62" s="11"/>
      <c r="O62" s="11"/>
      <c r="P62" s="308"/>
    </row>
    <row r="63" spans="1:16">
      <c r="A63" s="308"/>
      <c r="B63" s="54" t="s">
        <v>33</v>
      </c>
      <c r="C63" s="101">
        <v>4772</v>
      </c>
      <c r="D63" s="101">
        <v>3674</v>
      </c>
      <c r="E63" s="151">
        <f t="shared" si="2"/>
        <v>-0.23009220452640403</v>
      </c>
      <c r="F63" s="20"/>
      <c r="G63" s="204">
        <v>-0.12</v>
      </c>
      <c r="H63" s="308"/>
      <c r="I63" s="308"/>
      <c r="J63" s="308"/>
      <c r="K63" s="308"/>
      <c r="L63" s="11"/>
      <c r="M63" s="11"/>
      <c r="N63" s="11"/>
      <c r="O63" s="11"/>
      <c r="P63" s="308"/>
    </row>
    <row r="64" spans="1:16">
      <c r="A64" s="308"/>
      <c r="B64" s="54" t="s">
        <v>27</v>
      </c>
      <c r="C64" s="101">
        <v>3477</v>
      </c>
      <c r="D64" s="101">
        <v>2516</v>
      </c>
      <c r="E64" s="151">
        <f t="shared" si="2"/>
        <v>-0.27638769053781997</v>
      </c>
      <c r="F64" s="20"/>
      <c r="G64" s="204">
        <v>-0.12</v>
      </c>
      <c r="H64" s="308"/>
      <c r="I64" s="308"/>
      <c r="J64" s="308"/>
      <c r="K64" s="308"/>
      <c r="L64" s="11"/>
      <c r="M64" s="11"/>
      <c r="N64" s="11"/>
      <c r="O64" s="11"/>
      <c r="P64" s="308"/>
    </row>
    <row r="65" spans="1:16">
      <c r="A65" s="308"/>
      <c r="B65" s="305" t="s">
        <v>8</v>
      </c>
      <c r="C65" s="101">
        <v>3845</v>
      </c>
      <c r="D65" s="101">
        <v>2568</v>
      </c>
      <c r="E65" s="151">
        <f t="shared" si="2"/>
        <v>-0.33211963589076721</v>
      </c>
      <c r="F65" s="14"/>
      <c r="G65" s="204">
        <v>-0.12</v>
      </c>
      <c r="H65" s="308"/>
      <c r="I65" s="308"/>
      <c r="J65" s="308"/>
      <c r="K65" s="308"/>
      <c r="L65" s="11"/>
      <c r="M65" s="11"/>
      <c r="N65" s="11"/>
      <c r="O65" s="11"/>
      <c r="P65" s="308"/>
    </row>
    <row r="66" spans="1:16">
      <c r="A66" s="308"/>
      <c r="B66" s="54" t="s">
        <v>22</v>
      </c>
      <c r="C66" s="101">
        <v>2023</v>
      </c>
      <c r="D66" s="101">
        <v>1336</v>
      </c>
      <c r="E66" s="151">
        <f t="shared" si="2"/>
        <v>-0.33959466139396938</v>
      </c>
      <c r="F66" s="21"/>
      <c r="G66" s="204">
        <v>-0.12</v>
      </c>
      <c r="H66" s="308"/>
      <c r="I66" s="308"/>
      <c r="J66" s="308"/>
      <c r="K66" s="308"/>
      <c r="L66" s="11"/>
      <c r="M66" s="11"/>
      <c r="N66" s="11"/>
      <c r="O66" s="11"/>
      <c r="P66" s="308"/>
    </row>
    <row r="67" spans="1:16">
      <c r="A67" s="308"/>
      <c r="B67" s="54" t="s">
        <v>15</v>
      </c>
      <c r="C67" s="101">
        <v>3307</v>
      </c>
      <c r="D67" s="101">
        <v>2020</v>
      </c>
      <c r="E67" s="151">
        <f t="shared" si="2"/>
        <v>-0.38917447837919567</v>
      </c>
      <c r="F67" s="24"/>
      <c r="G67" s="204">
        <v>-0.12</v>
      </c>
      <c r="H67" s="308"/>
      <c r="I67" s="308"/>
      <c r="J67" s="308"/>
      <c r="K67" s="308"/>
      <c r="L67" s="11"/>
      <c r="M67" s="11"/>
      <c r="N67" s="11"/>
      <c r="O67" s="11"/>
      <c r="P67" s="308"/>
    </row>
    <row r="68" spans="1:16">
      <c r="A68" s="308"/>
      <c r="B68" s="84" t="s">
        <v>9</v>
      </c>
      <c r="C68" s="101">
        <v>3248</v>
      </c>
      <c r="D68" s="101">
        <v>2857</v>
      </c>
      <c r="E68" s="151">
        <f>(D68-C68)/C68</f>
        <v>-0.12038177339901478</v>
      </c>
      <c r="F68" s="20"/>
      <c r="G68" s="308"/>
      <c r="H68" s="308"/>
      <c r="I68" s="308"/>
      <c r="J68" s="308"/>
      <c r="K68" s="308"/>
      <c r="L68" s="11"/>
      <c r="M68" s="11"/>
      <c r="N68" s="11"/>
      <c r="O68" s="11"/>
      <c r="P68" s="308"/>
    </row>
    <row r="69" spans="1:16" s="308" customFormat="1">
      <c r="B69" s="84"/>
      <c r="C69" s="101"/>
      <c r="D69" s="101"/>
      <c r="E69" s="151"/>
      <c r="F69" s="20"/>
      <c r="L69" s="11"/>
      <c r="M69" s="11"/>
      <c r="N69" s="11"/>
      <c r="O69" s="11"/>
    </row>
    <row r="70" spans="1:16">
      <c r="A70" s="472" t="s">
        <v>387</v>
      </c>
      <c r="B70" s="472"/>
      <c r="C70" s="472"/>
      <c r="D70" s="472"/>
      <c r="E70" s="472"/>
      <c r="F70" s="472"/>
      <c r="G70" s="472"/>
      <c r="H70" s="472"/>
      <c r="I70" s="472"/>
      <c r="J70" s="308"/>
      <c r="K70" s="308"/>
      <c r="L70" s="308"/>
      <c r="M70" s="308"/>
      <c r="N70" s="308"/>
      <c r="O70" s="308"/>
      <c r="P70" s="308"/>
    </row>
    <row r="71" spans="1:16">
      <c r="A71" s="470" t="s">
        <v>391</v>
      </c>
      <c r="B71" s="470"/>
      <c r="C71" s="470"/>
      <c r="D71" s="470"/>
      <c r="E71" s="470"/>
      <c r="F71" s="470"/>
      <c r="G71" s="470"/>
      <c r="H71" s="470"/>
      <c r="I71" s="470"/>
      <c r="J71" s="308"/>
      <c r="K71" s="308"/>
      <c r="L71" s="308"/>
      <c r="M71" s="308"/>
      <c r="N71" s="308"/>
      <c r="O71" s="308"/>
      <c r="P71" s="308"/>
    </row>
    <row r="72" spans="1:16">
      <c r="A72" s="308"/>
      <c r="B72" s="308"/>
      <c r="C72" s="308"/>
      <c r="D72" s="308"/>
      <c r="E72" s="308"/>
      <c r="F72" s="308"/>
      <c r="G72" s="308"/>
      <c r="H72" s="308"/>
      <c r="I72" s="308"/>
      <c r="J72" s="308"/>
      <c r="K72" s="18"/>
      <c r="L72" s="18"/>
      <c r="M72" s="18"/>
      <c r="N72" s="18"/>
      <c r="O72" s="18"/>
      <c r="P72" s="18"/>
    </row>
    <row r="73" spans="1:16" s="73" customFormat="1">
      <c r="A73" s="469" t="s">
        <v>392</v>
      </c>
      <c r="B73" s="469"/>
      <c r="C73" s="469"/>
      <c r="D73" s="469"/>
      <c r="E73" s="469"/>
      <c r="F73" s="469"/>
      <c r="G73" s="469"/>
      <c r="H73" s="469"/>
      <c r="I73" s="469"/>
      <c r="J73" s="302"/>
      <c r="K73" s="302"/>
      <c r="L73" s="302"/>
      <c r="M73" s="302"/>
      <c r="N73" s="302"/>
      <c r="O73" s="302"/>
      <c r="P73" s="302"/>
    </row>
    <row r="74" spans="1:16">
      <c r="A74" s="308"/>
      <c r="B74" s="308"/>
      <c r="C74" s="308"/>
      <c r="D74" s="301"/>
      <c r="E74" s="308"/>
      <c r="F74" s="308"/>
      <c r="G74" s="308"/>
      <c r="H74" s="308"/>
      <c r="I74" s="308"/>
      <c r="J74" s="308"/>
      <c r="K74" s="308"/>
      <c r="L74" s="308"/>
      <c r="M74" s="308"/>
      <c r="N74" s="308"/>
      <c r="O74" s="308"/>
      <c r="P74" s="308"/>
    </row>
    <row r="75" spans="1:16" ht="24">
      <c r="A75" s="308"/>
      <c r="B75" s="308"/>
      <c r="C75" s="298" t="s">
        <v>125</v>
      </c>
      <c r="D75" s="157"/>
      <c r="E75" s="62"/>
      <c r="F75" s="62"/>
      <c r="G75" s="62"/>
      <c r="H75" s="235"/>
      <c r="I75" s="69"/>
      <c r="J75" s="308"/>
      <c r="K75" s="308"/>
      <c r="L75" s="308"/>
      <c r="M75" s="308"/>
      <c r="N75" s="308"/>
      <c r="O75" s="308"/>
      <c r="P75" s="308"/>
    </row>
    <row r="76" spans="1:16">
      <c r="A76" s="308"/>
      <c r="B76" s="110">
        <v>2014</v>
      </c>
      <c r="C76" s="229">
        <v>3098</v>
      </c>
      <c r="D76" s="166"/>
      <c r="E76" s="233"/>
      <c r="F76" s="233"/>
      <c r="G76" s="233"/>
      <c r="H76" s="29"/>
      <c r="I76" s="308"/>
      <c r="J76" s="308"/>
      <c r="K76" s="308"/>
      <c r="L76" s="308"/>
      <c r="M76" s="308"/>
      <c r="N76" s="308"/>
      <c r="O76" s="308"/>
      <c r="P76" s="308"/>
    </row>
    <row r="77" spans="1:16">
      <c r="A77" s="308"/>
      <c r="B77" s="110">
        <v>2015</v>
      </c>
      <c r="C77" s="229">
        <v>3182</v>
      </c>
      <c r="D77" s="166"/>
      <c r="E77" s="233"/>
      <c r="F77" s="233"/>
      <c r="G77" s="233"/>
      <c r="H77" s="29"/>
      <c r="I77" s="308"/>
      <c r="J77" s="320"/>
      <c r="K77" s="308"/>
      <c r="L77" s="308"/>
      <c r="M77" s="308"/>
      <c r="N77" s="308"/>
      <c r="O77" s="308"/>
      <c r="P77" s="308"/>
    </row>
    <row r="78" spans="1:16">
      <c r="A78" s="308"/>
      <c r="B78" s="110">
        <v>2016</v>
      </c>
      <c r="C78" s="229">
        <v>1566</v>
      </c>
      <c r="D78" s="166"/>
      <c r="E78" s="233"/>
      <c r="F78" s="233"/>
      <c r="G78" s="233"/>
      <c r="H78" s="29"/>
      <c r="I78" s="308"/>
      <c r="J78" s="308"/>
      <c r="K78" s="308"/>
      <c r="L78" s="308"/>
      <c r="M78" s="308"/>
      <c r="N78" s="308"/>
      <c r="O78" s="308"/>
      <c r="P78" s="308"/>
    </row>
    <row r="79" spans="1:16">
      <c r="A79" s="308"/>
      <c r="B79" s="110">
        <v>2017</v>
      </c>
      <c r="C79" s="229">
        <v>1576</v>
      </c>
      <c r="D79" s="166"/>
      <c r="E79" s="233"/>
      <c r="F79" s="233"/>
      <c r="G79" s="233"/>
      <c r="H79" s="29"/>
      <c r="I79" s="308"/>
      <c r="J79" s="308"/>
      <c r="K79" s="308"/>
      <c r="L79" s="308"/>
      <c r="M79" s="308"/>
      <c r="N79" s="308"/>
      <c r="O79" s="308"/>
      <c r="P79" s="308"/>
    </row>
    <row r="80" spans="1:16">
      <c r="A80" s="308"/>
      <c r="B80" s="110">
        <v>2018</v>
      </c>
      <c r="C80" s="229">
        <v>1397</v>
      </c>
      <c r="D80" s="166"/>
      <c r="E80" s="233"/>
      <c r="F80" s="233"/>
      <c r="G80" s="233"/>
      <c r="H80" s="29"/>
      <c r="I80" s="308"/>
      <c r="J80" s="308"/>
      <c r="K80" s="308"/>
      <c r="L80" s="308"/>
      <c r="M80" s="308"/>
      <c r="N80" s="308"/>
      <c r="O80" s="308"/>
      <c r="P80" s="308"/>
    </row>
    <row r="81" spans="1:14">
      <c r="A81" s="308"/>
      <c r="B81" s="308"/>
      <c r="C81" s="308"/>
      <c r="D81" s="301"/>
      <c r="E81" s="308"/>
      <c r="F81" s="308"/>
      <c r="G81" s="308"/>
      <c r="H81" s="308"/>
      <c r="I81" s="308"/>
      <c r="J81" s="308"/>
      <c r="K81" s="308"/>
      <c r="L81" s="308"/>
      <c r="M81" s="308"/>
      <c r="N81" s="308"/>
    </row>
    <row r="82" spans="1:14">
      <c r="A82" s="472" t="s">
        <v>387</v>
      </c>
      <c r="B82" s="472"/>
      <c r="C82" s="472"/>
      <c r="D82" s="472"/>
      <c r="E82" s="472"/>
      <c r="F82" s="472"/>
      <c r="G82" s="472"/>
      <c r="H82" s="472"/>
      <c r="I82" s="472"/>
      <c r="J82" s="308"/>
      <c r="K82" s="308"/>
      <c r="L82" s="308"/>
      <c r="M82" s="308"/>
      <c r="N82" s="308"/>
    </row>
    <row r="83" spans="1:14">
      <c r="A83" s="470" t="s">
        <v>262</v>
      </c>
      <c r="B83" s="470"/>
      <c r="C83" s="470"/>
      <c r="D83" s="470"/>
      <c r="E83" s="470"/>
      <c r="F83" s="470"/>
      <c r="G83" s="470"/>
      <c r="H83" s="470"/>
      <c r="I83" s="470"/>
      <c r="J83" s="308"/>
      <c r="K83" s="308"/>
      <c r="L83" s="308"/>
      <c r="M83" s="308"/>
      <c r="N83" s="308"/>
    </row>
    <row r="84" spans="1:14" ht="14.25" customHeight="1">
      <c r="A84" s="315"/>
      <c r="B84" s="315"/>
      <c r="C84" s="315"/>
      <c r="D84" s="315"/>
      <c r="E84" s="315"/>
      <c r="F84" s="315"/>
      <c r="G84" s="315"/>
      <c r="H84" s="315"/>
      <c r="I84" s="315"/>
      <c r="J84" s="308"/>
      <c r="K84" s="308"/>
      <c r="L84" s="308"/>
      <c r="M84" s="308"/>
      <c r="N84" s="308"/>
    </row>
    <row r="85" spans="1:14" s="73" customFormat="1">
      <c r="A85" s="469" t="s">
        <v>510</v>
      </c>
      <c r="B85" s="469"/>
      <c r="C85" s="469"/>
      <c r="D85" s="469"/>
      <c r="E85" s="469"/>
      <c r="F85" s="469"/>
      <c r="G85" s="469"/>
      <c r="H85" s="469"/>
      <c r="I85" s="469"/>
      <c r="J85" s="302"/>
      <c r="K85" s="302"/>
      <c r="L85" s="302"/>
      <c r="M85" s="302"/>
      <c r="N85" s="302"/>
    </row>
    <row r="86" spans="1:14">
      <c r="A86" s="2"/>
      <c r="B86" s="2"/>
      <c r="C86" s="2"/>
      <c r="D86" s="2"/>
      <c r="E86" s="2"/>
      <c r="F86" s="2"/>
      <c r="G86" s="2"/>
      <c r="H86" s="2"/>
      <c r="I86" s="2"/>
      <c r="J86" s="308"/>
      <c r="K86" s="308"/>
      <c r="L86" s="308"/>
      <c r="M86" s="308"/>
      <c r="N86" s="308"/>
    </row>
    <row r="87" spans="1:14" s="10" customFormat="1" ht="24">
      <c r="A87" s="107"/>
      <c r="B87" s="107"/>
      <c r="C87" s="70" t="s">
        <v>126</v>
      </c>
      <c r="D87" s="70" t="s">
        <v>127</v>
      </c>
      <c r="E87" s="70" t="s">
        <v>128</v>
      </c>
      <c r="F87" s="70" t="s">
        <v>129</v>
      </c>
      <c r="G87" s="70" t="s">
        <v>130</v>
      </c>
      <c r="H87" s="70" t="s">
        <v>131</v>
      </c>
      <c r="I87" s="70"/>
      <c r="J87" s="70"/>
      <c r="K87" s="70"/>
      <c r="L87" s="70"/>
      <c r="M87" s="70"/>
      <c r="N87" s="70"/>
    </row>
    <row r="88" spans="1:14">
      <c r="A88" s="301"/>
      <c r="B88" s="224" t="s">
        <v>25</v>
      </c>
      <c r="C88" s="350">
        <v>0.24</v>
      </c>
      <c r="D88" s="350">
        <v>0.54</v>
      </c>
      <c r="E88" s="350">
        <v>0.06</v>
      </c>
      <c r="F88" s="350">
        <v>0.04</v>
      </c>
      <c r="G88" s="350">
        <v>7.0000000000000007E-2</v>
      </c>
      <c r="H88" s="350">
        <v>0.04</v>
      </c>
      <c r="I88" s="42"/>
      <c r="J88" s="105"/>
      <c r="K88" s="42"/>
      <c r="L88" s="105"/>
      <c r="M88" s="42"/>
      <c r="N88" s="105"/>
    </row>
    <row r="89" spans="1:14">
      <c r="A89" s="308"/>
      <c r="B89" s="54" t="s">
        <v>31</v>
      </c>
      <c r="C89" s="204">
        <v>0.36</v>
      </c>
      <c r="D89" s="204">
        <v>0.35</v>
      </c>
      <c r="E89" s="204">
        <v>0.06</v>
      </c>
      <c r="F89" s="204">
        <v>0.06</v>
      </c>
      <c r="G89" s="204">
        <v>0.13</v>
      </c>
      <c r="H89" s="204">
        <v>0.04</v>
      </c>
      <c r="I89" s="42"/>
      <c r="J89" s="105"/>
      <c r="K89" s="42"/>
      <c r="L89" s="105"/>
      <c r="M89" s="42"/>
      <c r="N89" s="105"/>
    </row>
    <row r="90" spans="1:14">
      <c r="A90" s="308"/>
      <c r="B90" s="54" t="s">
        <v>21</v>
      </c>
      <c r="C90" s="204">
        <v>0.31</v>
      </c>
      <c r="D90" s="204">
        <v>0.41</v>
      </c>
      <c r="E90" s="204">
        <v>7.0000000000000007E-2</v>
      </c>
      <c r="F90" s="204">
        <v>0.06</v>
      </c>
      <c r="G90" s="204">
        <v>0.09</v>
      </c>
      <c r="H90" s="204">
        <v>0.06</v>
      </c>
      <c r="I90" s="42"/>
      <c r="J90" s="105"/>
      <c r="K90" s="42"/>
      <c r="L90" s="105"/>
      <c r="M90" s="42"/>
      <c r="N90" s="105"/>
    </row>
    <row r="91" spans="1:14">
      <c r="A91" s="308"/>
      <c r="B91" s="54" t="s">
        <v>23</v>
      </c>
      <c r="C91" s="204">
        <v>0.25</v>
      </c>
      <c r="D91" s="204">
        <v>0.45</v>
      </c>
      <c r="E91" s="204">
        <v>0.08</v>
      </c>
      <c r="F91" s="204">
        <v>7.0000000000000007E-2</v>
      </c>
      <c r="G91" s="204">
        <v>0.11</v>
      </c>
      <c r="H91" s="204">
        <v>0.05</v>
      </c>
      <c r="I91" s="42"/>
      <c r="J91" s="105"/>
      <c r="K91" s="42"/>
      <c r="L91" s="105"/>
      <c r="M91" s="42"/>
      <c r="N91" s="105"/>
    </row>
    <row r="92" spans="1:14">
      <c r="A92" s="308"/>
      <c r="B92" s="54" t="s">
        <v>14</v>
      </c>
      <c r="C92" s="204">
        <v>0.38</v>
      </c>
      <c r="D92" s="204">
        <v>0.37</v>
      </c>
      <c r="E92" s="204">
        <v>0.06</v>
      </c>
      <c r="F92" s="204">
        <v>0.05</v>
      </c>
      <c r="G92" s="204">
        <v>0.09</v>
      </c>
      <c r="H92" s="204">
        <v>0.06</v>
      </c>
      <c r="I92" s="42"/>
      <c r="J92" s="105"/>
      <c r="K92" s="42"/>
      <c r="L92" s="105"/>
      <c r="M92" s="42"/>
      <c r="N92" s="105"/>
    </row>
    <row r="93" spans="1:14">
      <c r="A93" s="308"/>
      <c r="B93" s="54" t="s">
        <v>22</v>
      </c>
      <c r="C93" s="204">
        <v>0.27</v>
      </c>
      <c r="D93" s="204">
        <v>0.46</v>
      </c>
      <c r="E93" s="204">
        <v>0.05</v>
      </c>
      <c r="F93" s="204">
        <v>0.06</v>
      </c>
      <c r="G93" s="204">
        <v>0.11</v>
      </c>
      <c r="H93" s="204">
        <v>0.04</v>
      </c>
      <c r="I93" s="42"/>
      <c r="J93" s="105"/>
      <c r="K93" s="42"/>
      <c r="L93" s="105"/>
      <c r="M93" s="42"/>
      <c r="N93" s="105"/>
    </row>
    <row r="94" spans="1:14">
      <c r="A94" s="308"/>
      <c r="B94" s="54" t="s">
        <v>29</v>
      </c>
      <c r="C94" s="204">
        <v>0.25</v>
      </c>
      <c r="D94" s="204">
        <v>0.46</v>
      </c>
      <c r="E94" s="204">
        <v>0.05</v>
      </c>
      <c r="F94" s="204">
        <v>0.06</v>
      </c>
      <c r="G94" s="204">
        <v>0.15</v>
      </c>
      <c r="H94" s="204">
        <v>0.03</v>
      </c>
      <c r="I94" s="42"/>
      <c r="J94" s="105"/>
      <c r="K94" s="42"/>
      <c r="L94" s="105"/>
      <c r="M94" s="42"/>
      <c r="N94" s="105"/>
    </row>
    <row r="95" spans="1:14">
      <c r="A95" s="308"/>
      <c r="B95" s="54" t="s">
        <v>16</v>
      </c>
      <c r="C95" s="204">
        <v>0.28999999999999998</v>
      </c>
      <c r="D95" s="204">
        <v>0.46</v>
      </c>
      <c r="E95" s="204">
        <v>0.08</v>
      </c>
      <c r="F95" s="204">
        <v>0.06</v>
      </c>
      <c r="G95" s="204">
        <v>0.06</v>
      </c>
      <c r="H95" s="204">
        <v>0.05</v>
      </c>
      <c r="I95" s="42"/>
      <c r="J95" s="105"/>
      <c r="K95" s="42"/>
      <c r="L95" s="105"/>
      <c r="M95" s="42"/>
      <c r="N95" s="105"/>
    </row>
    <row r="96" spans="1:14">
      <c r="A96" s="308"/>
      <c r="B96" s="54" t="s">
        <v>33</v>
      </c>
      <c r="C96" s="204">
        <v>0.23</v>
      </c>
      <c r="D96" s="204">
        <v>0.38</v>
      </c>
      <c r="E96" s="204">
        <v>0.03</v>
      </c>
      <c r="F96" s="204">
        <v>0.06</v>
      </c>
      <c r="G96" s="204">
        <v>0.24</v>
      </c>
      <c r="H96" s="204">
        <v>0.06</v>
      </c>
      <c r="I96" s="42"/>
      <c r="J96" s="105"/>
      <c r="K96" s="42"/>
      <c r="L96" s="105"/>
      <c r="M96" s="42"/>
      <c r="N96" s="105"/>
    </row>
    <row r="97" spans="1:14">
      <c r="A97" s="308"/>
      <c r="B97" s="54" t="s">
        <v>19</v>
      </c>
      <c r="C97" s="204">
        <v>0.4</v>
      </c>
      <c r="D97" s="204">
        <v>0.36</v>
      </c>
      <c r="E97" s="204">
        <v>0.05</v>
      </c>
      <c r="F97" s="204">
        <v>0.05</v>
      </c>
      <c r="G97" s="204">
        <v>0.09</v>
      </c>
      <c r="H97" s="204">
        <v>0.05</v>
      </c>
      <c r="I97" s="42"/>
      <c r="J97" s="105"/>
      <c r="K97" s="42"/>
      <c r="L97" s="105"/>
      <c r="M97" s="42"/>
      <c r="N97" s="105"/>
    </row>
    <row r="98" spans="1:14">
      <c r="A98" s="308"/>
      <c r="B98" s="54" t="s">
        <v>27</v>
      </c>
      <c r="C98" s="204">
        <v>0.31</v>
      </c>
      <c r="D98" s="204">
        <v>0.4</v>
      </c>
      <c r="E98" s="204">
        <v>0.06</v>
      </c>
      <c r="F98" s="204">
        <v>0.08</v>
      </c>
      <c r="G98" s="204">
        <v>0.13</v>
      </c>
      <c r="H98" s="204">
        <v>0.02</v>
      </c>
      <c r="I98" s="42"/>
      <c r="J98" s="105"/>
      <c r="K98" s="42"/>
      <c r="L98" s="105"/>
      <c r="M98" s="42"/>
      <c r="N98" s="105"/>
    </row>
    <row r="99" spans="1:14">
      <c r="A99" s="308"/>
      <c r="B99" s="54" t="s">
        <v>32</v>
      </c>
      <c r="C99" s="204">
        <v>0.32</v>
      </c>
      <c r="D99" s="204">
        <v>0.44</v>
      </c>
      <c r="E99" s="204">
        <v>0.05</v>
      </c>
      <c r="F99" s="204">
        <v>0.05</v>
      </c>
      <c r="G99" s="204">
        <v>0.11</v>
      </c>
      <c r="H99" s="204">
        <v>0.03</v>
      </c>
      <c r="I99" s="42"/>
      <c r="J99" s="105"/>
      <c r="K99" s="42"/>
      <c r="L99" s="105"/>
      <c r="M99" s="42"/>
      <c r="N99" s="105"/>
    </row>
    <row r="100" spans="1:14">
      <c r="A100" s="308"/>
      <c r="B100" s="54" t="s">
        <v>24</v>
      </c>
      <c r="C100" s="204">
        <v>0.37</v>
      </c>
      <c r="D100" s="204">
        <v>0.42</v>
      </c>
      <c r="E100" s="204">
        <v>0.06</v>
      </c>
      <c r="F100" s="204">
        <v>0.05</v>
      </c>
      <c r="G100" s="204">
        <v>7.0000000000000007E-2</v>
      </c>
      <c r="H100" s="204">
        <v>0.04</v>
      </c>
      <c r="I100" s="42"/>
      <c r="J100" s="105"/>
      <c r="K100" s="42"/>
      <c r="L100" s="105"/>
      <c r="M100" s="42"/>
      <c r="N100" s="105"/>
    </row>
    <row r="101" spans="1:14">
      <c r="A101" s="308"/>
      <c r="B101" s="54" t="s">
        <v>26</v>
      </c>
      <c r="C101" s="204">
        <v>0.39</v>
      </c>
      <c r="D101" s="204">
        <v>0.39</v>
      </c>
      <c r="E101" s="204">
        <v>0.05</v>
      </c>
      <c r="F101" s="204">
        <v>0.05</v>
      </c>
      <c r="G101" s="204">
        <v>0.08</v>
      </c>
      <c r="H101" s="204">
        <v>0.05</v>
      </c>
      <c r="I101" s="42"/>
      <c r="J101" s="105"/>
      <c r="K101" s="42"/>
      <c r="L101" s="105"/>
      <c r="M101" s="42"/>
      <c r="N101" s="105"/>
    </row>
    <row r="102" spans="1:14">
      <c r="A102" s="308"/>
      <c r="B102" s="54" t="s">
        <v>18</v>
      </c>
      <c r="C102" s="204">
        <v>0.33</v>
      </c>
      <c r="D102" s="204">
        <v>0.44</v>
      </c>
      <c r="E102" s="204">
        <v>0.06</v>
      </c>
      <c r="F102" s="204">
        <v>0.05</v>
      </c>
      <c r="G102" s="204">
        <v>0.08</v>
      </c>
      <c r="H102" s="204">
        <v>0.04</v>
      </c>
      <c r="I102" s="42"/>
      <c r="J102" s="105"/>
      <c r="K102" s="42"/>
      <c r="L102" s="105"/>
      <c r="M102" s="42"/>
      <c r="N102" s="105"/>
    </row>
    <row r="103" spans="1:14">
      <c r="A103" s="308"/>
      <c r="B103" s="305" t="s">
        <v>8</v>
      </c>
      <c r="C103" s="204">
        <v>0.28999999999999998</v>
      </c>
      <c r="D103" s="204">
        <v>0.43</v>
      </c>
      <c r="E103" s="204">
        <v>0.04</v>
      </c>
      <c r="F103" s="204">
        <v>0.06</v>
      </c>
      <c r="G103" s="204">
        <v>0.14000000000000001</v>
      </c>
      <c r="H103" s="204">
        <v>0.04</v>
      </c>
      <c r="I103" s="103"/>
      <c r="J103" s="104"/>
      <c r="K103" s="103"/>
      <c r="L103" s="104"/>
      <c r="M103" s="103"/>
      <c r="N103" s="104"/>
    </row>
    <row r="104" spans="1:14">
      <c r="A104" s="308"/>
      <c r="B104" s="54" t="s">
        <v>15</v>
      </c>
      <c r="C104" s="204">
        <v>0.25</v>
      </c>
      <c r="D104" s="204">
        <v>0.42</v>
      </c>
      <c r="E104" s="204">
        <v>7.0000000000000007E-2</v>
      </c>
      <c r="F104" s="204">
        <v>0.08</v>
      </c>
      <c r="G104" s="204">
        <v>0.11</v>
      </c>
      <c r="H104" s="204">
        <v>7.0000000000000007E-2</v>
      </c>
      <c r="I104" s="106"/>
      <c r="J104" s="105"/>
      <c r="K104" s="42"/>
      <c r="L104" s="105"/>
      <c r="M104" s="42"/>
      <c r="N104" s="105"/>
    </row>
    <row r="105" spans="1:14">
      <c r="A105" s="308"/>
      <c r="B105" s="54" t="s">
        <v>28</v>
      </c>
      <c r="C105" s="204">
        <v>0.45</v>
      </c>
      <c r="D105" s="204">
        <v>0.32</v>
      </c>
      <c r="E105" s="204">
        <v>0.05</v>
      </c>
      <c r="F105" s="204">
        <v>0.05</v>
      </c>
      <c r="G105" s="204">
        <v>0.1</v>
      </c>
      <c r="H105" s="204">
        <v>0.03</v>
      </c>
      <c r="I105" s="42"/>
      <c r="J105" s="105"/>
      <c r="K105" s="42"/>
      <c r="L105" s="105"/>
      <c r="M105" s="42"/>
      <c r="N105" s="105"/>
    </row>
    <row r="106" spans="1:14">
      <c r="A106" s="308"/>
      <c r="B106" s="54" t="s">
        <v>17</v>
      </c>
      <c r="C106" s="204">
        <v>0.35</v>
      </c>
      <c r="D106" s="204">
        <v>0.44</v>
      </c>
      <c r="E106" s="204">
        <v>0.04</v>
      </c>
      <c r="F106" s="204">
        <v>0.04</v>
      </c>
      <c r="G106" s="204">
        <v>0.1</v>
      </c>
      <c r="H106" s="204">
        <v>0.03</v>
      </c>
      <c r="I106" s="42"/>
      <c r="J106" s="105"/>
      <c r="K106" s="42"/>
      <c r="L106" s="105"/>
      <c r="M106" s="42"/>
      <c r="N106" s="105"/>
    </row>
    <row r="107" spans="1:14">
      <c r="A107" s="308"/>
      <c r="B107" s="54" t="s">
        <v>30</v>
      </c>
      <c r="C107" s="204">
        <v>0.35</v>
      </c>
      <c r="D107" s="204">
        <v>0.39</v>
      </c>
      <c r="E107" s="204">
        <v>0.05</v>
      </c>
      <c r="F107" s="204">
        <v>0.06</v>
      </c>
      <c r="G107" s="204">
        <v>0.12</v>
      </c>
      <c r="H107" s="204">
        <v>0.03</v>
      </c>
      <c r="I107" s="42"/>
      <c r="J107" s="105"/>
      <c r="K107" s="42"/>
      <c r="L107" s="105"/>
      <c r="M107" s="42"/>
      <c r="N107" s="105"/>
    </row>
    <row r="108" spans="1:14">
      <c r="A108" s="308"/>
      <c r="B108" s="54" t="s">
        <v>20</v>
      </c>
      <c r="C108" s="204">
        <v>0.34</v>
      </c>
      <c r="D108" s="204">
        <v>0.42</v>
      </c>
      <c r="E108" s="204">
        <v>0.05</v>
      </c>
      <c r="F108" s="204">
        <v>0.04</v>
      </c>
      <c r="G108" s="204">
        <v>0.1</v>
      </c>
      <c r="H108" s="204">
        <v>0.05</v>
      </c>
      <c r="I108" s="42"/>
      <c r="J108" s="105"/>
      <c r="K108" s="42"/>
      <c r="L108" s="105"/>
      <c r="M108" s="42"/>
      <c r="N108" s="105"/>
    </row>
    <row r="109" spans="1:14">
      <c r="A109" s="308"/>
      <c r="B109" s="224" t="s">
        <v>25</v>
      </c>
      <c r="C109" s="350">
        <v>0.24</v>
      </c>
      <c r="D109" s="350">
        <v>0.54</v>
      </c>
      <c r="E109" s="350">
        <v>0.06</v>
      </c>
      <c r="F109" s="350">
        <v>0.04</v>
      </c>
      <c r="G109" s="350">
        <v>7.0000000000000007E-2</v>
      </c>
      <c r="H109" s="350">
        <v>0.04</v>
      </c>
      <c r="I109" s="308"/>
      <c r="J109" s="308"/>
      <c r="K109" s="308"/>
      <c r="L109" s="308"/>
      <c r="M109" s="308"/>
      <c r="N109" s="9"/>
    </row>
    <row r="110" spans="1:14" ht="69.650000000000006" customHeight="1">
      <c r="A110" s="470" t="s">
        <v>511</v>
      </c>
      <c r="B110" s="470"/>
      <c r="C110" s="470"/>
      <c r="D110" s="470"/>
      <c r="E110" s="470"/>
      <c r="F110" s="470"/>
      <c r="G110" s="470"/>
      <c r="H110" s="470"/>
      <c r="I110" s="470"/>
      <c r="J110" s="308"/>
      <c r="K110" s="308"/>
      <c r="L110" s="308"/>
      <c r="M110" s="308"/>
      <c r="N110" s="308"/>
    </row>
    <row r="111" spans="1:14" ht="25.4" customHeight="1">
      <c r="A111" s="470" t="s">
        <v>393</v>
      </c>
      <c r="B111" s="470"/>
      <c r="C111" s="470"/>
      <c r="D111" s="470"/>
      <c r="E111" s="470"/>
      <c r="F111" s="470"/>
      <c r="G111" s="470"/>
      <c r="H111" s="470"/>
      <c r="I111" s="470"/>
      <c r="J111" s="308"/>
      <c r="K111" s="308"/>
      <c r="L111" s="308"/>
      <c r="M111" s="308"/>
      <c r="N111" s="308"/>
    </row>
  </sheetData>
  <sortState ref="B5:G25">
    <sortCondition descending="1" ref="E5:E25"/>
  </sortState>
  <mergeCells count="17">
    <mergeCell ref="A110:I110"/>
    <mergeCell ref="A111:I111"/>
    <mergeCell ref="A71:I71"/>
    <mergeCell ref="A73:I73"/>
    <mergeCell ref="A83:I83"/>
    <mergeCell ref="A1:I1"/>
    <mergeCell ref="A85:I85"/>
    <mergeCell ref="A28:I28"/>
    <mergeCell ref="A29:I29"/>
    <mergeCell ref="A43:I43"/>
    <mergeCell ref="A82:I82"/>
    <mergeCell ref="C3:D3"/>
    <mergeCell ref="A31:I31"/>
    <mergeCell ref="C45:D45"/>
    <mergeCell ref="A70:I70"/>
    <mergeCell ref="A40:I40"/>
    <mergeCell ref="A41:I41"/>
  </mergeCells>
  <conditionalFormatting sqref="D88:D108">
    <cfRule type="top10" dxfId="19" priority="17" percent="1" bottom="1" rank="10"/>
    <cfRule type="top10" dxfId="18" priority="20" percent="1" rank="10"/>
  </conditionalFormatting>
  <conditionalFormatting sqref="C88:C108">
    <cfRule type="top10" dxfId="17" priority="18" percent="1" bottom="1" rank="10"/>
    <cfRule type="top10" dxfId="16" priority="19" percent="1" rank="10"/>
  </conditionalFormatting>
  <conditionalFormatting sqref="E88:E108">
    <cfRule type="top10" dxfId="15" priority="15" percent="1" bottom="1" rank="10"/>
    <cfRule type="top10" dxfId="14" priority="16" percent="1" rank="10"/>
  </conditionalFormatting>
  <conditionalFormatting sqref="F88:F108">
    <cfRule type="top10" dxfId="13" priority="13" percent="1" bottom="1" rank="10"/>
    <cfRule type="top10" dxfId="12" priority="14" percent="1" rank="10"/>
  </conditionalFormatting>
  <conditionalFormatting sqref="G88:G108">
    <cfRule type="top10" dxfId="11" priority="11" percent="1" bottom="1" rank="10"/>
    <cfRule type="top10" dxfId="10" priority="12" percent="1" rank="10"/>
  </conditionalFormatting>
  <conditionalFormatting sqref="D109">
    <cfRule type="top10" dxfId="9" priority="7" percent="1" bottom="1" rank="10"/>
    <cfRule type="top10" dxfId="8" priority="10" percent="1" rank="10"/>
  </conditionalFormatting>
  <conditionalFormatting sqref="C109">
    <cfRule type="top10" dxfId="7" priority="8" percent="1" bottom="1" rank="10"/>
    <cfRule type="top10" dxfId="6" priority="9" percent="1" rank="10"/>
  </conditionalFormatting>
  <conditionalFormatting sqref="E109">
    <cfRule type="top10" dxfId="5" priority="5" percent="1" bottom="1" rank="10"/>
    <cfRule type="top10" dxfId="4" priority="6" percent="1" rank="10"/>
  </conditionalFormatting>
  <conditionalFormatting sqref="F109">
    <cfRule type="top10" dxfId="3" priority="3" percent="1" bottom="1" rank="10"/>
    <cfRule type="top10" dxfId="2" priority="4" percent="1" rank="10"/>
  </conditionalFormatting>
  <conditionalFormatting sqref="G109">
    <cfRule type="top10" dxfId="1" priority="1" percent="1" bottom="1" rank="10"/>
    <cfRule type="top10" dxfId="0" priority="2" percent="1" rank="10"/>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workbookViewId="0">
      <selection activeCell="B152" sqref="B152"/>
    </sheetView>
  </sheetViews>
  <sheetFormatPr defaultRowHeight="14.5"/>
  <cols>
    <col min="2" max="2" width="40.453125" bestFit="1" customWidth="1"/>
    <col min="3" max="3" width="9.453125" customWidth="1"/>
  </cols>
  <sheetData>
    <row r="1" spans="1:9" s="73" customFormat="1">
      <c r="A1" s="469" t="s">
        <v>394</v>
      </c>
      <c r="B1" s="469"/>
      <c r="C1" s="469"/>
      <c r="D1" s="469"/>
      <c r="E1" s="469"/>
      <c r="F1" s="469"/>
      <c r="G1" s="469"/>
      <c r="H1" s="469"/>
      <c r="I1" s="469"/>
    </row>
    <row r="3" spans="1:9" ht="24.5">
      <c r="A3" s="308"/>
      <c r="B3" s="308"/>
      <c r="C3" s="323" t="s">
        <v>132</v>
      </c>
      <c r="D3" s="308"/>
      <c r="E3" s="308"/>
      <c r="F3" s="308"/>
      <c r="G3" s="308"/>
      <c r="H3" s="308"/>
      <c r="I3" s="308"/>
    </row>
    <row r="4" spans="1:9">
      <c r="A4" s="308"/>
      <c r="B4" s="62" t="s">
        <v>133</v>
      </c>
      <c r="C4" s="233">
        <v>1</v>
      </c>
      <c r="D4" s="308"/>
      <c r="E4" s="308"/>
      <c r="F4" s="308"/>
      <c r="G4" s="308"/>
      <c r="H4" s="308"/>
      <c r="I4" s="308"/>
    </row>
    <row r="5" spans="1:9" ht="13.5" customHeight="1">
      <c r="A5" s="308"/>
      <c r="B5" s="62" t="s">
        <v>134</v>
      </c>
      <c r="C5" s="233">
        <v>1</v>
      </c>
      <c r="D5" s="308"/>
      <c r="E5" s="308"/>
      <c r="F5" s="308"/>
      <c r="G5" s="308"/>
      <c r="H5" s="308"/>
      <c r="I5" s="308"/>
    </row>
    <row r="6" spans="1:9">
      <c r="A6" s="308"/>
      <c r="B6" s="62" t="s">
        <v>135</v>
      </c>
      <c r="C6" s="233">
        <v>0</v>
      </c>
      <c r="D6" s="308"/>
      <c r="E6" s="308"/>
      <c r="F6" s="308"/>
      <c r="G6" s="308"/>
      <c r="H6" s="308"/>
      <c r="I6" s="308"/>
    </row>
    <row r="7" spans="1:9">
      <c r="A7" s="308"/>
      <c r="B7" s="62" t="s">
        <v>136</v>
      </c>
      <c r="C7" s="233">
        <v>1</v>
      </c>
      <c r="D7" s="308"/>
      <c r="E7" s="308"/>
      <c r="F7" s="308"/>
      <c r="G7" s="308"/>
      <c r="H7" s="308"/>
      <c r="I7" s="308"/>
    </row>
    <row r="8" spans="1:9">
      <c r="A8" s="308"/>
      <c r="B8" s="62" t="s">
        <v>137</v>
      </c>
      <c r="C8" s="233">
        <v>1</v>
      </c>
      <c r="D8" s="308"/>
      <c r="E8" s="308"/>
      <c r="F8" s="308"/>
      <c r="G8" s="308"/>
      <c r="H8" s="308"/>
      <c r="I8" s="308"/>
    </row>
    <row r="9" spans="1:9">
      <c r="A9" s="308"/>
      <c r="B9" s="62" t="s">
        <v>138</v>
      </c>
      <c r="C9" s="233">
        <v>1</v>
      </c>
      <c r="D9" s="308"/>
      <c r="E9" s="308"/>
      <c r="F9" s="308"/>
      <c r="G9" s="308"/>
      <c r="H9" s="308"/>
      <c r="I9" s="308"/>
    </row>
    <row r="10" spans="1:9">
      <c r="A10" s="308"/>
      <c r="B10" s="62" t="s">
        <v>139</v>
      </c>
      <c r="C10" s="233">
        <v>1</v>
      </c>
      <c r="D10" s="308"/>
      <c r="E10" s="308"/>
      <c r="F10" s="308"/>
      <c r="G10" s="308"/>
      <c r="H10" s="308"/>
      <c r="I10" s="308"/>
    </row>
    <row r="11" spans="1:9">
      <c r="A11" s="308"/>
      <c r="B11" s="62" t="s">
        <v>140</v>
      </c>
      <c r="C11" s="233">
        <v>1</v>
      </c>
      <c r="D11" s="308"/>
      <c r="E11" s="308"/>
      <c r="F11" s="308"/>
      <c r="G11" s="308"/>
      <c r="H11" s="308"/>
      <c r="I11" s="308"/>
    </row>
    <row r="12" spans="1:9">
      <c r="A12" s="308"/>
      <c r="B12" s="62" t="s">
        <v>141</v>
      </c>
      <c r="C12" s="233">
        <v>1</v>
      </c>
      <c r="D12" s="308"/>
      <c r="E12" s="308"/>
      <c r="F12" s="308"/>
      <c r="G12" s="308"/>
      <c r="H12" s="308"/>
      <c r="I12" s="308"/>
    </row>
    <row r="13" spans="1:9">
      <c r="A13" s="308"/>
      <c r="B13" s="62" t="s">
        <v>142</v>
      </c>
      <c r="C13" s="233">
        <v>4</v>
      </c>
      <c r="D13" s="308"/>
      <c r="E13" s="308"/>
      <c r="F13" s="308"/>
      <c r="G13" s="308"/>
      <c r="H13" s="308"/>
      <c r="I13" s="308"/>
    </row>
    <row r="14" spans="1:9">
      <c r="A14" s="308"/>
      <c r="B14" s="62" t="s">
        <v>143</v>
      </c>
      <c r="C14" s="233">
        <v>2</v>
      </c>
      <c r="D14" s="308"/>
      <c r="E14" s="308"/>
      <c r="F14" s="308"/>
      <c r="G14" s="308"/>
      <c r="H14" s="308"/>
      <c r="I14" s="308"/>
    </row>
    <row r="15" spans="1:9">
      <c r="A15" s="308"/>
      <c r="B15" s="62" t="s">
        <v>144</v>
      </c>
      <c r="C15" s="233">
        <v>1</v>
      </c>
      <c r="D15" s="308"/>
      <c r="E15" s="308"/>
      <c r="F15" s="308"/>
      <c r="G15" s="308"/>
      <c r="H15" s="308"/>
      <c r="I15" s="308"/>
    </row>
    <row r="16" spans="1:9">
      <c r="A16" s="308"/>
      <c r="B16" s="62" t="s">
        <v>145</v>
      </c>
      <c r="C16" s="233">
        <v>1</v>
      </c>
      <c r="D16" s="308"/>
      <c r="E16" s="308"/>
      <c r="F16" s="308"/>
      <c r="G16" s="308"/>
      <c r="H16" s="308"/>
      <c r="I16" s="308"/>
    </row>
    <row r="17" spans="1:9">
      <c r="A17" s="308"/>
      <c r="B17" s="62" t="s">
        <v>146</v>
      </c>
      <c r="C17" s="233">
        <v>2</v>
      </c>
      <c r="D17" s="308"/>
      <c r="E17" s="308"/>
      <c r="F17" s="308"/>
      <c r="G17" s="308"/>
      <c r="H17" s="308"/>
      <c r="I17" s="308"/>
    </row>
    <row r="18" spans="1:9">
      <c r="A18" s="308"/>
      <c r="B18" s="62" t="s">
        <v>147</v>
      </c>
      <c r="C18" s="233">
        <v>1</v>
      </c>
      <c r="D18" s="308"/>
      <c r="E18" s="308"/>
      <c r="F18" s="308"/>
      <c r="G18" s="308"/>
      <c r="H18" s="308"/>
      <c r="I18" s="308"/>
    </row>
    <row r="19" spans="1:9">
      <c r="A19" s="308"/>
      <c r="B19" s="62" t="s">
        <v>148</v>
      </c>
      <c r="C19" s="233">
        <v>1</v>
      </c>
      <c r="D19" s="308"/>
      <c r="E19" s="308"/>
      <c r="F19" s="308"/>
      <c r="G19" s="308"/>
      <c r="H19" s="308"/>
      <c r="I19" s="308"/>
    </row>
    <row r="20" spans="1:9">
      <c r="A20" s="308"/>
      <c r="B20" s="62" t="s">
        <v>149</v>
      </c>
      <c r="C20" s="233">
        <v>0</v>
      </c>
      <c r="D20" s="308"/>
      <c r="E20" s="308"/>
      <c r="F20" s="308"/>
      <c r="G20" s="308"/>
      <c r="H20" s="308"/>
      <c r="I20" s="308"/>
    </row>
    <row r="21" spans="1:9">
      <c r="A21" s="308"/>
      <c r="B21" s="62" t="s">
        <v>150</v>
      </c>
      <c r="C21" s="233">
        <v>1</v>
      </c>
      <c r="D21" s="308"/>
      <c r="E21" s="308"/>
      <c r="F21" s="308"/>
      <c r="G21" s="308"/>
      <c r="H21" s="308"/>
      <c r="I21" s="308"/>
    </row>
    <row r="22" spans="1:9">
      <c r="A22" s="308"/>
      <c r="B22" s="62" t="s">
        <v>151</v>
      </c>
      <c r="C22" s="233">
        <v>3</v>
      </c>
      <c r="D22" s="308"/>
      <c r="E22" s="308"/>
      <c r="F22" s="308"/>
      <c r="G22" s="308"/>
      <c r="H22" s="308"/>
      <c r="I22" s="308"/>
    </row>
    <row r="23" spans="1:9">
      <c r="A23" s="308"/>
      <c r="B23" s="62" t="s">
        <v>152</v>
      </c>
      <c r="C23" s="233">
        <v>2</v>
      </c>
      <c r="D23" s="308"/>
      <c r="E23" s="308"/>
      <c r="F23" s="308"/>
      <c r="G23" s="308"/>
      <c r="H23" s="308"/>
      <c r="I23" s="308"/>
    </row>
    <row r="24" spans="1:9">
      <c r="A24" s="308"/>
      <c r="B24" s="62" t="s">
        <v>153</v>
      </c>
      <c r="C24" s="233">
        <v>1</v>
      </c>
      <c r="D24" s="308"/>
      <c r="E24" s="308"/>
      <c r="F24" s="308"/>
      <c r="G24" s="308"/>
      <c r="H24" s="308"/>
      <c r="I24" s="308"/>
    </row>
    <row r="26" spans="1:9" ht="15.65" customHeight="1">
      <c r="A26" s="470" t="s">
        <v>395</v>
      </c>
      <c r="B26" s="470"/>
      <c r="C26" s="470"/>
      <c r="D26" s="470"/>
      <c r="E26" s="470"/>
      <c r="F26" s="470"/>
      <c r="G26" s="470"/>
      <c r="H26" s="470"/>
      <c r="I26" s="470"/>
    </row>
    <row r="27" spans="1:9" ht="26.5" customHeight="1">
      <c r="A27" s="470" t="s">
        <v>396</v>
      </c>
      <c r="B27" s="470"/>
      <c r="C27" s="470"/>
      <c r="D27" s="470"/>
      <c r="E27" s="470"/>
      <c r="F27" s="470"/>
      <c r="G27" s="470"/>
      <c r="H27" s="470"/>
      <c r="I27" s="470"/>
    </row>
    <row r="29" spans="1:9" s="73" customFormat="1">
      <c r="A29" s="469" t="s">
        <v>397</v>
      </c>
      <c r="B29" s="469"/>
      <c r="C29" s="469"/>
      <c r="D29" s="469"/>
      <c r="E29" s="469"/>
      <c r="F29" s="469"/>
      <c r="G29" s="469"/>
      <c r="H29" s="469"/>
      <c r="I29" s="469"/>
    </row>
    <row r="31" spans="1:9" ht="24.5">
      <c r="A31" s="308"/>
      <c r="B31" s="308"/>
      <c r="C31" s="323" t="s">
        <v>154</v>
      </c>
      <c r="D31" s="323" t="s">
        <v>398</v>
      </c>
      <c r="E31" s="323" t="s">
        <v>13</v>
      </c>
      <c r="F31" s="323" t="s">
        <v>155</v>
      </c>
      <c r="G31" s="308"/>
      <c r="H31" s="308"/>
      <c r="I31" s="308"/>
    </row>
    <row r="32" spans="1:9">
      <c r="A32" s="308"/>
      <c r="B32" s="64" t="s">
        <v>19</v>
      </c>
      <c r="C32" s="114">
        <v>6.2E-2</v>
      </c>
      <c r="D32" s="63">
        <v>527</v>
      </c>
      <c r="E32" s="114"/>
      <c r="F32" s="296">
        <v>0.121</v>
      </c>
      <c r="G32" s="308"/>
      <c r="H32" s="3"/>
      <c r="I32" s="308"/>
    </row>
    <row r="33" spans="2:8">
      <c r="B33" s="64" t="s">
        <v>31</v>
      </c>
      <c r="C33" s="114">
        <v>7.9000000000000001E-2</v>
      </c>
      <c r="D33" s="63">
        <v>577</v>
      </c>
      <c r="E33" s="114"/>
      <c r="F33" s="296">
        <v>0.121</v>
      </c>
      <c r="G33" s="308"/>
      <c r="H33" s="93"/>
    </row>
    <row r="34" spans="2:8">
      <c r="B34" s="64" t="s">
        <v>29</v>
      </c>
      <c r="C34" s="114">
        <v>0.08</v>
      </c>
      <c r="D34" s="63">
        <v>968</v>
      </c>
      <c r="E34" s="114"/>
      <c r="F34" s="296">
        <v>0.121</v>
      </c>
      <c r="G34" s="308"/>
      <c r="H34" s="93"/>
    </row>
    <row r="35" spans="2:8">
      <c r="B35" s="64" t="s">
        <v>22</v>
      </c>
      <c r="C35" s="114">
        <v>0.10299999999999999</v>
      </c>
      <c r="D35" s="63">
        <v>452</v>
      </c>
      <c r="E35" s="114"/>
      <c r="F35" s="296">
        <v>0.121</v>
      </c>
      <c r="G35" s="308"/>
      <c r="H35" s="93"/>
    </row>
    <row r="36" spans="2:8">
      <c r="B36" s="64" t="s">
        <v>33</v>
      </c>
      <c r="C36" s="114">
        <v>0.113</v>
      </c>
      <c r="D36" s="63">
        <v>584</v>
      </c>
      <c r="E36" s="114"/>
      <c r="F36" s="296">
        <v>0.121</v>
      </c>
      <c r="G36" s="308"/>
      <c r="H36" s="93"/>
    </row>
    <row r="37" spans="2:8">
      <c r="B37" s="64" t="s">
        <v>26</v>
      </c>
      <c r="C37" s="114">
        <v>0.11799999999999999</v>
      </c>
      <c r="D37" s="63">
        <v>512</v>
      </c>
      <c r="E37" s="114"/>
      <c r="F37" s="296">
        <v>0.121</v>
      </c>
      <c r="G37" s="308"/>
      <c r="H37" s="93"/>
    </row>
    <row r="38" spans="2:8">
      <c r="B38" s="64" t="s">
        <v>32</v>
      </c>
      <c r="C38" s="114">
        <v>0.12</v>
      </c>
      <c r="D38" s="63">
        <v>571</v>
      </c>
      <c r="E38" s="114"/>
      <c r="F38" s="296">
        <v>0.121</v>
      </c>
      <c r="G38" s="308"/>
      <c r="H38" s="93"/>
    </row>
    <row r="39" spans="2:8">
      <c r="B39" s="64" t="s">
        <v>17</v>
      </c>
      <c r="C39" s="114">
        <v>0.124</v>
      </c>
      <c r="D39" s="63">
        <v>475</v>
      </c>
      <c r="E39" s="114"/>
      <c r="F39" s="296">
        <v>0.121</v>
      </c>
      <c r="G39" s="308"/>
      <c r="H39" s="93"/>
    </row>
    <row r="40" spans="2:8">
      <c r="B40" s="64" t="s">
        <v>16</v>
      </c>
      <c r="C40" s="114">
        <v>0.129</v>
      </c>
      <c r="D40" s="63">
        <v>495</v>
      </c>
      <c r="E40" s="114"/>
      <c r="F40" s="296">
        <v>0.121</v>
      </c>
      <c r="G40" s="308"/>
      <c r="H40" s="93"/>
    </row>
    <row r="41" spans="2:8">
      <c r="B41" s="64" t="s">
        <v>8</v>
      </c>
      <c r="C41" s="114">
        <v>0.13300000000000001</v>
      </c>
      <c r="D41" s="63">
        <v>548</v>
      </c>
      <c r="E41" s="114"/>
      <c r="F41" s="296">
        <v>0.121</v>
      </c>
      <c r="G41" s="308"/>
      <c r="H41" s="93"/>
    </row>
    <row r="42" spans="2:8">
      <c r="B42" s="64" t="s">
        <v>24</v>
      </c>
      <c r="C42" s="114">
        <v>0.13500000000000001</v>
      </c>
      <c r="D42" s="63">
        <v>491</v>
      </c>
      <c r="E42" s="114"/>
      <c r="F42" s="296">
        <v>0.121</v>
      </c>
      <c r="G42" s="308"/>
      <c r="H42" s="93"/>
    </row>
    <row r="43" spans="2:8">
      <c r="B43" s="64" t="s">
        <v>18</v>
      </c>
      <c r="C43" s="114">
        <v>0.13500000000000001</v>
      </c>
      <c r="D43" s="63">
        <v>572</v>
      </c>
      <c r="E43" s="114"/>
      <c r="F43" s="296">
        <v>0.121</v>
      </c>
      <c r="G43" s="308"/>
      <c r="H43" s="93"/>
    </row>
    <row r="44" spans="2:8">
      <c r="B44" s="226" t="s">
        <v>25</v>
      </c>
      <c r="C44" s="308"/>
      <c r="D44" s="66">
        <v>456</v>
      </c>
      <c r="E44" s="115">
        <v>0.13800000000000001</v>
      </c>
      <c r="F44" s="296">
        <v>0.121</v>
      </c>
      <c r="G44" s="308"/>
      <c r="H44" s="93"/>
    </row>
    <row r="45" spans="2:8">
      <c r="B45" s="64" t="s">
        <v>28</v>
      </c>
      <c r="C45" s="114">
        <v>0.13900000000000001</v>
      </c>
      <c r="D45" s="63">
        <v>519</v>
      </c>
      <c r="E45" s="114"/>
      <c r="F45" s="296">
        <v>0.121</v>
      </c>
      <c r="G45" s="308"/>
      <c r="H45" s="93"/>
    </row>
    <row r="46" spans="2:8">
      <c r="B46" s="64" t="s">
        <v>15</v>
      </c>
      <c r="C46" s="114">
        <v>0.14000000000000001</v>
      </c>
      <c r="D46" s="63">
        <v>493</v>
      </c>
      <c r="E46" s="114"/>
      <c r="F46" s="296">
        <v>0.121</v>
      </c>
      <c r="G46" s="308"/>
      <c r="H46" s="93"/>
    </row>
    <row r="47" spans="2:8">
      <c r="B47" s="64" t="s">
        <v>30</v>
      </c>
      <c r="C47" s="114">
        <v>0.14299999999999999</v>
      </c>
      <c r="D47" s="63">
        <v>531</v>
      </c>
      <c r="E47" s="115"/>
      <c r="F47" s="296">
        <v>0.121</v>
      </c>
      <c r="G47" s="308"/>
      <c r="H47" s="93"/>
    </row>
    <row r="48" spans="2:8">
      <c r="B48" s="64" t="s">
        <v>20</v>
      </c>
      <c r="C48" s="114">
        <v>0.14499999999999999</v>
      </c>
      <c r="D48" s="63">
        <v>515</v>
      </c>
      <c r="E48" s="114"/>
      <c r="F48" s="296">
        <v>0.121</v>
      </c>
      <c r="G48" s="308"/>
      <c r="H48" s="93"/>
    </row>
    <row r="49" spans="1:9">
      <c r="A49" s="308"/>
      <c r="B49" s="64" t="s">
        <v>21</v>
      </c>
      <c r="C49" s="114">
        <v>0.158</v>
      </c>
      <c r="D49" s="63">
        <v>555</v>
      </c>
      <c r="E49" s="114"/>
      <c r="F49" s="296">
        <v>0.121</v>
      </c>
      <c r="G49" s="308"/>
      <c r="H49" s="93"/>
      <c r="I49" s="308"/>
    </row>
    <row r="50" spans="1:9">
      <c r="A50" s="308"/>
      <c r="B50" s="64" t="s">
        <v>14</v>
      </c>
      <c r="C50" s="114">
        <v>0.159</v>
      </c>
      <c r="D50" s="63">
        <v>442</v>
      </c>
      <c r="E50" s="114"/>
      <c r="F50" s="296">
        <v>0.121</v>
      </c>
      <c r="G50" s="308"/>
      <c r="H50" s="93"/>
      <c r="I50" s="308"/>
    </row>
    <row r="51" spans="1:9">
      <c r="A51" s="308"/>
      <c r="B51" s="64" t="s">
        <v>27</v>
      </c>
      <c r="C51" s="114">
        <v>0.16800000000000001</v>
      </c>
      <c r="D51" s="63">
        <v>532</v>
      </c>
      <c r="E51" s="114"/>
      <c r="F51" s="296">
        <v>0.121</v>
      </c>
      <c r="G51" s="308"/>
      <c r="H51" s="93"/>
      <c r="I51" s="308"/>
    </row>
    <row r="52" spans="1:9">
      <c r="A52" s="308"/>
      <c r="B52" s="64" t="s">
        <v>23</v>
      </c>
      <c r="C52" s="114">
        <v>0.17399999999999999</v>
      </c>
      <c r="D52" s="63">
        <v>540</v>
      </c>
      <c r="E52" s="114"/>
      <c r="F52" s="296">
        <v>0.121</v>
      </c>
      <c r="G52" s="308"/>
      <c r="H52" s="93"/>
      <c r="I52" s="308"/>
    </row>
    <row r="53" spans="1:9">
      <c r="A53" s="308"/>
      <c r="B53" s="3"/>
      <c r="C53" s="3"/>
      <c r="D53" s="3"/>
      <c r="E53" s="3"/>
      <c r="F53" s="3"/>
      <c r="G53" s="3"/>
      <c r="H53" s="3"/>
      <c r="I53" s="308"/>
    </row>
    <row r="54" spans="1:9" ht="25.4" customHeight="1">
      <c r="A54" s="470" t="s">
        <v>399</v>
      </c>
      <c r="B54" s="470"/>
      <c r="C54" s="470"/>
      <c r="D54" s="470"/>
      <c r="E54" s="470"/>
      <c r="F54" s="470"/>
      <c r="G54" s="470"/>
      <c r="H54" s="470"/>
      <c r="I54" s="470"/>
    </row>
    <row r="55" spans="1:9" ht="95.15" customHeight="1">
      <c r="A55" s="470" t="s">
        <v>400</v>
      </c>
      <c r="B55" s="470"/>
      <c r="C55" s="470"/>
      <c r="D55" s="470"/>
      <c r="E55" s="470"/>
      <c r="F55" s="470"/>
      <c r="G55" s="470"/>
      <c r="H55" s="470"/>
      <c r="I55" s="470"/>
    </row>
    <row r="56" spans="1:9">
      <c r="A56" s="315"/>
      <c r="B56" s="315"/>
      <c r="C56" s="315"/>
      <c r="D56" s="315"/>
      <c r="E56" s="315"/>
      <c r="F56" s="315"/>
      <c r="G56" s="315"/>
      <c r="H56" s="315"/>
      <c r="I56" s="315"/>
    </row>
    <row r="57" spans="1:9" s="73" customFormat="1">
      <c r="A57" s="469" t="s">
        <v>401</v>
      </c>
      <c r="B57" s="469"/>
      <c r="C57" s="469"/>
      <c r="D57" s="469"/>
      <c r="E57" s="469"/>
      <c r="F57" s="469"/>
      <c r="G57" s="469"/>
      <c r="H57" s="469"/>
      <c r="I57" s="469"/>
    </row>
    <row r="59" spans="1:9">
      <c r="A59" s="308"/>
      <c r="B59" s="308"/>
      <c r="C59" s="323" t="s">
        <v>154</v>
      </c>
      <c r="D59" s="323" t="s">
        <v>398</v>
      </c>
      <c r="E59" s="323"/>
      <c r="F59" s="323"/>
      <c r="G59" s="308"/>
      <c r="H59" s="308"/>
      <c r="I59" s="308"/>
    </row>
    <row r="60" spans="1:9">
      <c r="A60" s="308"/>
      <c r="B60" s="64">
        <v>2013</v>
      </c>
      <c r="C60" s="306">
        <v>0.13900000000000001</v>
      </c>
      <c r="D60" s="307">
        <v>651</v>
      </c>
      <c r="E60" s="306"/>
      <c r="F60" s="307"/>
      <c r="G60" s="308"/>
      <c r="H60" s="308"/>
      <c r="I60" s="308"/>
    </row>
    <row r="61" spans="1:9">
      <c r="A61" s="308"/>
      <c r="B61" s="64">
        <v>2014</v>
      </c>
      <c r="C61" s="306">
        <v>0.10299999999999999</v>
      </c>
      <c r="D61" s="307">
        <v>550</v>
      </c>
      <c r="E61" s="306"/>
      <c r="F61" s="307"/>
      <c r="G61" s="308"/>
      <c r="H61" s="308"/>
      <c r="I61" s="308"/>
    </row>
    <row r="62" spans="1:9">
      <c r="A62" s="308"/>
      <c r="B62" s="64">
        <v>2015</v>
      </c>
      <c r="C62" s="306">
        <v>0.14199999999999999</v>
      </c>
      <c r="D62" s="307">
        <v>500</v>
      </c>
      <c r="E62" s="306"/>
      <c r="F62" s="307"/>
      <c r="G62" s="308"/>
      <c r="H62" s="308"/>
      <c r="I62" s="308"/>
    </row>
    <row r="63" spans="1:9">
      <c r="A63" s="308"/>
      <c r="B63" s="64">
        <v>2016</v>
      </c>
      <c r="C63" s="306">
        <v>7.5999999999999998E-2</v>
      </c>
      <c r="D63" s="307">
        <v>335</v>
      </c>
      <c r="E63" s="306"/>
      <c r="F63" s="307"/>
      <c r="G63" s="308"/>
      <c r="H63" s="308"/>
      <c r="I63" s="308"/>
    </row>
    <row r="64" spans="1:9">
      <c r="A64" s="308"/>
      <c r="B64" s="64">
        <v>2017</v>
      </c>
      <c r="C64" s="114">
        <v>0.13800000000000001</v>
      </c>
      <c r="D64" s="63">
        <v>456</v>
      </c>
      <c r="E64" s="114"/>
      <c r="F64" s="63"/>
      <c r="G64" s="308"/>
      <c r="H64" s="308"/>
      <c r="I64" s="308"/>
    </row>
    <row r="65" spans="1:9">
      <c r="A65" s="308"/>
      <c r="B65" s="3"/>
      <c r="C65" s="3"/>
      <c r="D65" s="3"/>
      <c r="E65" s="3"/>
      <c r="F65" s="3"/>
      <c r="G65" s="3"/>
      <c r="H65" s="308"/>
      <c r="I65" s="308"/>
    </row>
    <row r="66" spans="1:9" ht="25.4" customHeight="1">
      <c r="A66" s="470" t="s">
        <v>399</v>
      </c>
      <c r="B66" s="470"/>
      <c r="C66" s="470"/>
      <c r="D66" s="470"/>
      <c r="E66" s="470"/>
      <c r="F66" s="470"/>
      <c r="G66" s="470"/>
      <c r="H66" s="470"/>
      <c r="I66" s="470"/>
    </row>
    <row r="67" spans="1:9" ht="95.15" customHeight="1">
      <c r="A67" s="470" t="s">
        <v>400</v>
      </c>
      <c r="B67" s="470"/>
      <c r="C67" s="470"/>
      <c r="D67" s="470"/>
      <c r="E67" s="470"/>
      <c r="F67" s="470"/>
      <c r="G67" s="470"/>
      <c r="H67" s="470"/>
      <c r="I67" s="470"/>
    </row>
    <row r="69" spans="1:9" s="73" customFormat="1">
      <c r="A69" s="469" t="s">
        <v>402</v>
      </c>
      <c r="B69" s="469"/>
      <c r="C69" s="469"/>
      <c r="D69" s="469"/>
      <c r="E69" s="469"/>
      <c r="F69" s="469"/>
      <c r="G69" s="469"/>
      <c r="H69" s="469"/>
      <c r="I69" s="469"/>
    </row>
    <row r="71" spans="1:9">
      <c r="A71" s="308"/>
      <c r="B71" s="74" t="s">
        <v>0</v>
      </c>
      <c r="C71" s="323" t="s">
        <v>154</v>
      </c>
      <c r="D71" s="323"/>
      <c r="E71" s="323"/>
      <c r="F71" s="323"/>
      <c r="G71" s="323"/>
      <c r="H71" s="308"/>
      <c r="I71" s="308"/>
    </row>
    <row r="72" spans="1:9">
      <c r="A72" s="308"/>
      <c r="B72" s="305" t="s">
        <v>108</v>
      </c>
      <c r="C72" s="306">
        <v>0.19400000000000001</v>
      </c>
      <c r="D72" s="306"/>
      <c r="E72" s="306"/>
      <c r="F72" s="307"/>
      <c r="G72" s="307"/>
      <c r="H72" s="308"/>
      <c r="I72" s="308"/>
    </row>
    <row r="73" spans="1:9">
      <c r="A73" s="308"/>
      <c r="B73" s="305" t="s">
        <v>160</v>
      </c>
      <c r="C73" s="306" t="s">
        <v>187</v>
      </c>
      <c r="D73" s="306"/>
      <c r="E73" s="306"/>
      <c r="F73" s="307"/>
      <c r="G73" s="307"/>
      <c r="H73" s="308"/>
      <c r="I73" s="308"/>
    </row>
    <row r="74" spans="1:9">
      <c r="A74" s="308"/>
      <c r="B74" s="305" t="s">
        <v>10</v>
      </c>
      <c r="C74" s="306">
        <v>8.1000000000000003E-2</v>
      </c>
      <c r="D74" s="306"/>
      <c r="E74" s="306"/>
      <c r="F74" s="307"/>
      <c r="G74" s="307"/>
      <c r="H74" s="308"/>
      <c r="I74" s="308"/>
    </row>
    <row r="75" spans="1:9" s="248" customFormat="1">
      <c r="A75" s="308"/>
      <c r="B75" s="305" t="s">
        <v>161</v>
      </c>
      <c r="C75" s="306" t="s">
        <v>187</v>
      </c>
      <c r="D75" s="306"/>
      <c r="E75" s="306"/>
      <c r="F75" s="307"/>
      <c r="G75" s="307"/>
      <c r="H75" s="308"/>
      <c r="I75" s="308"/>
    </row>
    <row r="76" spans="1:9" s="248" customFormat="1">
      <c r="A76" s="308"/>
      <c r="B76" s="305" t="s">
        <v>162</v>
      </c>
      <c r="C76" s="306" t="s">
        <v>187</v>
      </c>
      <c r="D76" s="306"/>
      <c r="E76" s="306"/>
      <c r="F76" s="307"/>
      <c r="G76" s="307"/>
      <c r="H76" s="308"/>
      <c r="I76" s="308"/>
    </row>
    <row r="77" spans="1:9" s="248" customFormat="1">
      <c r="A77" s="308"/>
      <c r="B77" s="305"/>
      <c r="C77" s="306"/>
      <c r="D77" s="306"/>
      <c r="E77" s="306"/>
      <c r="F77" s="307"/>
      <c r="G77" s="307"/>
      <c r="H77" s="308"/>
      <c r="I77" s="308"/>
    </row>
    <row r="78" spans="1:9" s="308" customFormat="1">
      <c r="A78" s="470" t="s">
        <v>399</v>
      </c>
      <c r="B78" s="470"/>
      <c r="C78" s="470"/>
      <c r="D78" s="470"/>
      <c r="E78" s="470"/>
      <c r="F78" s="470"/>
      <c r="G78" s="470"/>
      <c r="H78" s="470"/>
      <c r="I78" s="470"/>
    </row>
    <row r="79" spans="1:9" s="308" customFormat="1">
      <c r="A79" s="470" t="s">
        <v>400</v>
      </c>
      <c r="B79" s="470"/>
      <c r="C79" s="470"/>
      <c r="D79" s="470"/>
      <c r="E79" s="470"/>
      <c r="F79" s="470"/>
      <c r="G79" s="470"/>
      <c r="H79" s="470"/>
      <c r="I79" s="470"/>
    </row>
    <row r="80" spans="1:9" s="308" customFormat="1">
      <c r="B80" s="305"/>
      <c r="C80" s="306"/>
      <c r="D80" s="306"/>
      <c r="E80" s="306"/>
      <c r="F80" s="307"/>
      <c r="G80" s="307"/>
    </row>
    <row r="81" spans="1:9" s="308" customFormat="1">
      <c r="A81" s="469" t="s">
        <v>403</v>
      </c>
      <c r="B81" s="469"/>
      <c r="C81" s="469"/>
      <c r="D81" s="469"/>
      <c r="E81" s="469"/>
      <c r="F81" s="469"/>
      <c r="G81" s="469"/>
      <c r="H81" s="469"/>
      <c r="I81" s="469"/>
    </row>
    <row r="82" spans="1:9" s="308" customFormat="1">
      <c r="B82" s="305"/>
      <c r="C82" s="306"/>
      <c r="D82" s="306"/>
      <c r="E82" s="306"/>
      <c r="F82" s="307"/>
      <c r="G82" s="307"/>
    </row>
    <row r="83" spans="1:9">
      <c r="A83" s="308"/>
      <c r="B83" s="83" t="s">
        <v>156</v>
      </c>
      <c r="C83" s="323" t="s">
        <v>154</v>
      </c>
      <c r="D83" s="323"/>
      <c r="E83" s="323"/>
      <c r="F83" s="323"/>
      <c r="G83" s="323"/>
      <c r="H83" s="308"/>
      <c r="I83" s="308"/>
    </row>
    <row r="84" spans="1:9">
      <c r="A84" s="308"/>
      <c r="B84" s="305" t="s">
        <v>157</v>
      </c>
      <c r="C84" s="306">
        <v>0.108</v>
      </c>
      <c r="D84" s="306"/>
      <c r="E84" s="306"/>
      <c r="F84" s="307"/>
      <c r="G84" s="307"/>
      <c r="H84" s="308"/>
      <c r="I84" s="308"/>
    </row>
    <row r="85" spans="1:9">
      <c r="A85" s="308"/>
      <c r="B85" s="305" t="s">
        <v>158</v>
      </c>
      <c r="C85" s="306">
        <v>0.17199999999999999</v>
      </c>
      <c r="D85" s="306"/>
      <c r="E85" s="306"/>
      <c r="F85" s="307"/>
      <c r="G85" s="307"/>
      <c r="H85" s="308"/>
      <c r="I85" s="308"/>
    </row>
    <row r="86" spans="1:9">
      <c r="A86" s="308"/>
      <c r="B86" s="3"/>
      <c r="C86" s="3"/>
      <c r="D86" s="3"/>
      <c r="E86" s="3"/>
      <c r="F86" s="3"/>
      <c r="G86" s="3"/>
      <c r="H86" s="308"/>
      <c r="I86" s="308"/>
    </row>
    <row r="87" spans="1:9" ht="25.4" customHeight="1">
      <c r="A87" s="470" t="s">
        <v>399</v>
      </c>
      <c r="B87" s="470"/>
      <c r="C87" s="470"/>
      <c r="D87" s="470"/>
      <c r="E87" s="470"/>
      <c r="F87" s="470"/>
      <c r="G87" s="470"/>
      <c r="H87" s="470"/>
      <c r="I87" s="470"/>
    </row>
    <row r="88" spans="1:9" ht="95.15" customHeight="1">
      <c r="A88" s="470" t="s">
        <v>400</v>
      </c>
      <c r="B88" s="470"/>
      <c r="C88" s="470"/>
      <c r="D88" s="470"/>
      <c r="E88" s="470"/>
      <c r="F88" s="470"/>
      <c r="G88" s="470"/>
      <c r="H88" s="470"/>
      <c r="I88" s="470"/>
    </row>
    <row r="90" spans="1:9" s="73" customFormat="1">
      <c r="A90" s="469" t="s">
        <v>404</v>
      </c>
      <c r="B90" s="469"/>
      <c r="C90" s="469"/>
      <c r="D90" s="469"/>
      <c r="E90" s="469"/>
      <c r="F90" s="469"/>
      <c r="G90" s="469"/>
      <c r="H90" s="469"/>
      <c r="I90" s="469"/>
    </row>
    <row r="92" spans="1:9" ht="24.5">
      <c r="A92" s="308"/>
      <c r="B92" s="308"/>
      <c r="C92" s="323" t="s">
        <v>154</v>
      </c>
      <c r="D92" s="323" t="s">
        <v>398</v>
      </c>
      <c r="E92" s="323" t="s">
        <v>13</v>
      </c>
      <c r="F92" s="323" t="s">
        <v>159</v>
      </c>
      <c r="G92" s="308"/>
      <c r="H92" s="308"/>
      <c r="I92" s="308"/>
    </row>
    <row r="93" spans="1:9">
      <c r="A93" s="308"/>
      <c r="B93" s="64" t="s">
        <v>31</v>
      </c>
      <c r="C93" s="116">
        <v>8.2000000000000003E-2</v>
      </c>
      <c r="D93" s="64">
        <v>584</v>
      </c>
      <c r="E93" s="116"/>
      <c r="F93" s="297">
        <v>0.14799999999999999</v>
      </c>
      <c r="G93" s="308"/>
      <c r="H93" s="308"/>
      <c r="I93" s="308"/>
    </row>
    <row r="94" spans="1:9">
      <c r="A94" s="308"/>
      <c r="B94" s="64" t="s">
        <v>29</v>
      </c>
      <c r="C94" s="116">
        <v>0.112</v>
      </c>
      <c r="D94" s="64">
        <v>980</v>
      </c>
      <c r="E94" s="116"/>
      <c r="F94" s="297">
        <v>0.14799999999999999</v>
      </c>
      <c r="G94" s="308"/>
      <c r="H94" s="308"/>
      <c r="I94" s="308"/>
    </row>
    <row r="95" spans="1:9">
      <c r="A95" s="308"/>
      <c r="B95" s="64" t="s">
        <v>24</v>
      </c>
      <c r="C95" s="116">
        <v>0.13200000000000001</v>
      </c>
      <c r="D95" s="64">
        <v>499</v>
      </c>
      <c r="E95" s="116"/>
      <c r="F95" s="297">
        <v>0.14799999999999999</v>
      </c>
      <c r="G95" s="308"/>
      <c r="H95" s="308"/>
      <c r="I95" s="308"/>
    </row>
    <row r="96" spans="1:9">
      <c r="A96" s="308"/>
      <c r="B96" s="64" t="s">
        <v>32</v>
      </c>
      <c r="C96" s="116">
        <v>0.13600000000000001</v>
      </c>
      <c r="D96" s="64">
        <v>575</v>
      </c>
      <c r="E96" s="116"/>
      <c r="F96" s="297">
        <v>0.14799999999999999</v>
      </c>
      <c r="G96" s="308"/>
      <c r="H96" s="308"/>
      <c r="I96" s="308"/>
    </row>
    <row r="97" spans="1:9">
      <c r="A97" s="308"/>
      <c r="B97" s="64" t="s">
        <v>20</v>
      </c>
      <c r="C97" s="116">
        <v>0.13600000000000001</v>
      </c>
      <c r="D97" s="64">
        <v>519</v>
      </c>
      <c r="E97" s="116"/>
      <c r="F97" s="297">
        <v>0.14799999999999999</v>
      </c>
      <c r="G97" s="308"/>
      <c r="H97" s="308"/>
      <c r="I97" s="308"/>
    </row>
    <row r="98" spans="1:9">
      <c r="A98" s="308"/>
      <c r="B98" s="64" t="s">
        <v>26</v>
      </c>
      <c r="C98" s="116">
        <v>0.14299999999999999</v>
      </c>
      <c r="D98" s="64">
        <v>522</v>
      </c>
      <c r="E98" s="116"/>
      <c r="F98" s="297">
        <v>0.14799999999999999</v>
      </c>
      <c r="G98" s="308"/>
      <c r="H98" s="308"/>
      <c r="I98" s="308"/>
    </row>
    <row r="99" spans="1:9">
      <c r="A99" s="308"/>
      <c r="B99" s="64" t="s">
        <v>19</v>
      </c>
      <c r="C99" s="116">
        <v>0.14399999999999999</v>
      </c>
      <c r="D99" s="64">
        <v>534</v>
      </c>
      <c r="E99" s="116"/>
      <c r="F99" s="297">
        <v>0.14799999999999999</v>
      </c>
      <c r="G99" s="308"/>
      <c r="H99" s="308"/>
      <c r="I99" s="308"/>
    </row>
    <row r="100" spans="1:9">
      <c r="A100" s="308"/>
      <c r="B100" s="64" t="s">
        <v>21</v>
      </c>
      <c r="C100" s="116">
        <v>0.14699999999999999</v>
      </c>
      <c r="D100" s="64">
        <v>566</v>
      </c>
      <c r="E100" s="116"/>
      <c r="F100" s="297">
        <v>0.14799999999999999</v>
      </c>
      <c r="G100" s="308"/>
      <c r="H100" s="308"/>
      <c r="I100" s="308"/>
    </row>
    <row r="101" spans="1:9">
      <c r="A101" s="308"/>
      <c r="B101" s="64" t="s">
        <v>18</v>
      </c>
      <c r="C101" s="116">
        <v>0.14899999999999999</v>
      </c>
      <c r="D101" s="64">
        <v>580</v>
      </c>
      <c r="E101" s="116"/>
      <c r="F101" s="297">
        <v>0.14799999999999999</v>
      </c>
      <c r="G101" s="308"/>
      <c r="H101" s="308"/>
      <c r="I101" s="308"/>
    </row>
    <row r="102" spans="1:9">
      <c r="A102" s="308"/>
      <c r="B102" s="64" t="s">
        <v>30</v>
      </c>
      <c r="C102" s="116">
        <v>0.14899999999999999</v>
      </c>
      <c r="D102" s="64">
        <v>546</v>
      </c>
      <c r="E102" s="116"/>
      <c r="F102" s="297">
        <v>0.14799999999999999</v>
      </c>
      <c r="G102" s="308"/>
      <c r="H102" s="308"/>
      <c r="I102" s="308"/>
    </row>
    <row r="103" spans="1:9">
      <c r="A103" s="308"/>
      <c r="B103" s="64" t="s">
        <v>8</v>
      </c>
      <c r="C103" s="116">
        <v>0.151</v>
      </c>
      <c r="D103" s="64">
        <v>556</v>
      </c>
      <c r="E103" s="116"/>
      <c r="F103" s="297">
        <v>0.14799999999999999</v>
      </c>
      <c r="G103" s="308"/>
      <c r="H103" s="308"/>
      <c r="I103" s="308"/>
    </row>
    <row r="104" spans="1:9">
      <c r="A104" s="308"/>
      <c r="B104" s="64" t="s">
        <v>15</v>
      </c>
      <c r="C104" s="116">
        <v>0.16400000000000001</v>
      </c>
      <c r="D104" s="64">
        <v>507</v>
      </c>
      <c r="E104" s="116"/>
      <c r="F104" s="297">
        <v>0.14799999999999999</v>
      </c>
      <c r="G104" s="308"/>
      <c r="H104" s="308"/>
      <c r="I104" s="308"/>
    </row>
    <row r="105" spans="1:9">
      <c r="A105" s="308"/>
      <c r="B105" s="64" t="s">
        <v>17</v>
      </c>
      <c r="C105" s="116">
        <v>0.16600000000000001</v>
      </c>
      <c r="D105" s="64">
        <v>482</v>
      </c>
      <c r="E105" s="116"/>
      <c r="F105" s="297">
        <v>0.14799999999999999</v>
      </c>
      <c r="G105" s="308"/>
      <c r="H105" s="308"/>
      <c r="I105" s="308"/>
    </row>
    <row r="106" spans="1:9">
      <c r="A106" s="308"/>
      <c r="B106" s="64" t="s">
        <v>14</v>
      </c>
      <c r="C106" s="116">
        <v>0.18</v>
      </c>
      <c r="D106" s="64">
        <v>450</v>
      </c>
      <c r="E106" s="116"/>
      <c r="F106" s="297">
        <v>0.14799999999999999</v>
      </c>
      <c r="G106" s="308"/>
      <c r="H106" s="308"/>
      <c r="I106" s="308"/>
    </row>
    <row r="107" spans="1:9">
      <c r="A107" s="308"/>
      <c r="B107" s="64" t="s">
        <v>28</v>
      </c>
      <c r="C107" s="116">
        <v>0.185</v>
      </c>
      <c r="D107" s="64">
        <v>525</v>
      </c>
      <c r="E107" s="116"/>
      <c r="F107" s="297">
        <v>0.14799999999999999</v>
      </c>
      <c r="G107" s="308"/>
      <c r="H107" s="308"/>
      <c r="I107" s="308"/>
    </row>
    <row r="108" spans="1:9">
      <c r="A108" s="308"/>
      <c r="B108" s="226" t="s">
        <v>25</v>
      </c>
      <c r="C108" s="308"/>
      <c r="D108" s="65">
        <v>457</v>
      </c>
      <c r="E108" s="117">
        <v>0.187</v>
      </c>
      <c r="F108" s="297">
        <v>0.14799999999999999</v>
      </c>
      <c r="G108" s="308"/>
      <c r="H108" s="308"/>
      <c r="I108" s="308"/>
    </row>
    <row r="109" spans="1:9">
      <c r="A109" s="308"/>
      <c r="B109" s="64" t="s">
        <v>16</v>
      </c>
      <c r="C109" s="116">
        <v>0.19</v>
      </c>
      <c r="D109" s="64">
        <v>498</v>
      </c>
      <c r="E109" s="116"/>
      <c r="F109" s="297">
        <v>0.14799999999999999</v>
      </c>
      <c r="G109" s="308"/>
      <c r="H109" s="308"/>
      <c r="I109" s="308"/>
    </row>
    <row r="110" spans="1:9">
      <c r="A110" s="308"/>
      <c r="B110" s="64" t="s">
        <v>33</v>
      </c>
      <c r="C110" s="116">
        <v>0.192</v>
      </c>
      <c r="D110" s="64">
        <v>591</v>
      </c>
      <c r="E110" s="116"/>
      <c r="F110" s="297">
        <v>0.14799999999999999</v>
      </c>
      <c r="G110" s="308"/>
      <c r="H110" s="308"/>
      <c r="I110" s="308"/>
    </row>
    <row r="111" spans="1:9">
      <c r="A111" s="308"/>
      <c r="B111" s="64" t="s">
        <v>22</v>
      </c>
      <c r="C111" s="116">
        <v>0.19400000000000001</v>
      </c>
      <c r="D111" s="64">
        <v>457</v>
      </c>
      <c r="E111" s="116"/>
      <c r="F111" s="297">
        <v>0.14799999999999999</v>
      </c>
      <c r="G111" s="308"/>
      <c r="H111" s="308"/>
      <c r="I111" s="308"/>
    </row>
    <row r="112" spans="1:9">
      <c r="A112" s="308"/>
      <c r="B112" s="64" t="s">
        <v>23</v>
      </c>
      <c r="C112" s="116">
        <v>0.19500000000000001</v>
      </c>
      <c r="D112" s="64">
        <v>545</v>
      </c>
      <c r="E112" s="116"/>
      <c r="F112" s="297">
        <v>0.14799999999999999</v>
      </c>
      <c r="G112" s="308"/>
      <c r="H112" s="308"/>
      <c r="I112" s="308"/>
    </row>
    <row r="113" spans="1:9">
      <c r="A113" s="308"/>
      <c r="B113" s="64" t="s">
        <v>27</v>
      </c>
      <c r="C113" s="116">
        <v>0.20100000000000001</v>
      </c>
      <c r="D113" s="64">
        <v>537</v>
      </c>
      <c r="E113" s="116"/>
      <c r="F113" s="297">
        <v>0.14799999999999999</v>
      </c>
      <c r="G113" s="308"/>
      <c r="H113" s="308"/>
      <c r="I113" s="308"/>
    </row>
    <row r="114" spans="1:9">
      <c r="A114" s="308"/>
      <c r="B114" s="111"/>
      <c r="C114" s="112"/>
      <c r="D114" s="112"/>
      <c r="E114" s="112"/>
      <c r="F114" s="113"/>
      <c r="G114" s="113"/>
      <c r="H114" s="308"/>
      <c r="I114" s="308"/>
    </row>
    <row r="115" spans="1:9" ht="25.4" customHeight="1">
      <c r="A115" s="470" t="s">
        <v>405</v>
      </c>
      <c r="B115" s="470"/>
      <c r="C115" s="470"/>
      <c r="D115" s="470"/>
      <c r="E115" s="470"/>
      <c r="F115" s="470"/>
      <c r="G115" s="470"/>
      <c r="H115" s="470"/>
      <c r="I115" s="470"/>
    </row>
    <row r="116" spans="1:9" ht="97.4" customHeight="1">
      <c r="A116" s="470" t="s">
        <v>406</v>
      </c>
      <c r="B116" s="470"/>
      <c r="C116" s="470"/>
      <c r="D116" s="470"/>
      <c r="E116" s="470"/>
      <c r="F116" s="470"/>
      <c r="G116" s="470"/>
      <c r="H116" s="470"/>
      <c r="I116" s="470"/>
    </row>
    <row r="118" spans="1:9" s="73" customFormat="1">
      <c r="A118" s="469" t="s">
        <v>407</v>
      </c>
      <c r="B118" s="469"/>
      <c r="C118" s="469"/>
      <c r="D118" s="469"/>
      <c r="E118" s="469"/>
      <c r="F118" s="469"/>
      <c r="G118" s="469"/>
      <c r="H118" s="469"/>
      <c r="I118" s="469"/>
    </row>
    <row r="120" spans="1:9">
      <c r="A120" s="308"/>
      <c r="B120" s="308"/>
      <c r="C120" s="323" t="s">
        <v>154</v>
      </c>
      <c r="D120" s="323" t="s">
        <v>398</v>
      </c>
      <c r="E120" s="323"/>
      <c r="F120" s="323"/>
      <c r="G120" s="308"/>
      <c r="H120" s="308"/>
      <c r="I120" s="308"/>
    </row>
    <row r="121" spans="1:9">
      <c r="A121" s="308"/>
      <c r="B121" s="64">
        <v>2013</v>
      </c>
      <c r="C121" s="118">
        <v>0.156</v>
      </c>
      <c r="D121" s="119">
        <v>662</v>
      </c>
      <c r="E121" s="118"/>
      <c r="F121" s="119"/>
      <c r="G121" s="308"/>
      <c r="H121" s="308"/>
      <c r="I121" s="308"/>
    </row>
    <row r="122" spans="1:9">
      <c r="A122" s="308"/>
      <c r="B122" s="64">
        <v>2014</v>
      </c>
      <c r="C122" s="118">
        <v>0.155</v>
      </c>
      <c r="D122" s="119">
        <v>561</v>
      </c>
      <c r="E122" s="118"/>
      <c r="F122" s="119"/>
      <c r="G122" s="308"/>
      <c r="H122" s="308"/>
      <c r="I122" s="308"/>
    </row>
    <row r="123" spans="1:9">
      <c r="A123" s="308"/>
      <c r="B123" s="64">
        <v>2015</v>
      </c>
      <c r="C123" s="118">
        <v>0.14499999999999999</v>
      </c>
      <c r="D123" s="119">
        <v>506</v>
      </c>
      <c r="E123" s="118"/>
      <c r="F123" s="119"/>
      <c r="G123" s="308"/>
      <c r="H123" s="308"/>
      <c r="I123" s="308"/>
    </row>
    <row r="124" spans="1:9">
      <c r="A124" s="308"/>
      <c r="B124" s="64">
        <v>2016</v>
      </c>
      <c r="C124" s="118">
        <v>0.154</v>
      </c>
      <c r="D124" s="119">
        <v>339</v>
      </c>
      <c r="E124" s="118"/>
      <c r="F124" s="119"/>
      <c r="G124" s="308"/>
      <c r="H124" s="308"/>
      <c r="I124" s="308"/>
    </row>
    <row r="125" spans="1:9">
      <c r="A125" s="308"/>
      <c r="B125" s="64">
        <v>2017</v>
      </c>
      <c r="C125" s="116">
        <v>0.187</v>
      </c>
      <c r="D125" s="64">
        <v>457</v>
      </c>
      <c r="E125" s="116"/>
      <c r="F125" s="64"/>
      <c r="G125" s="308"/>
      <c r="H125" s="308"/>
      <c r="I125" s="308"/>
    </row>
    <row r="126" spans="1:9">
      <c r="A126" s="308"/>
      <c r="B126" s="3"/>
      <c r="C126" s="3"/>
      <c r="D126" s="3"/>
      <c r="E126" s="3"/>
      <c r="F126" s="3"/>
      <c r="G126" s="3"/>
      <c r="H126" s="308"/>
      <c r="I126" s="308"/>
    </row>
    <row r="127" spans="1:9" ht="25.4" customHeight="1">
      <c r="A127" s="470" t="s">
        <v>408</v>
      </c>
      <c r="B127" s="470"/>
      <c r="C127" s="470"/>
      <c r="D127" s="470"/>
      <c r="E127" s="470"/>
      <c r="F127" s="470"/>
      <c r="G127" s="470"/>
      <c r="H127" s="470"/>
      <c r="I127" s="470"/>
    </row>
    <row r="128" spans="1:9" ht="95.15" customHeight="1">
      <c r="A128" s="470" t="s">
        <v>406</v>
      </c>
      <c r="B128" s="470"/>
      <c r="C128" s="470"/>
      <c r="D128" s="470"/>
      <c r="E128" s="470"/>
      <c r="F128" s="470"/>
      <c r="G128" s="470"/>
      <c r="H128" s="470"/>
      <c r="I128" s="470"/>
    </row>
    <row r="130" spans="1:9" s="73" customFormat="1" ht="15" customHeight="1">
      <c r="A130" s="469" t="s">
        <v>409</v>
      </c>
      <c r="B130" s="469"/>
      <c r="C130" s="469"/>
      <c r="D130" s="469"/>
      <c r="E130" s="469"/>
      <c r="F130" s="469"/>
      <c r="G130" s="469"/>
      <c r="H130" s="469"/>
      <c r="I130" s="469"/>
    </row>
    <row r="132" spans="1:9">
      <c r="A132" s="308"/>
      <c r="B132" s="74" t="s">
        <v>0</v>
      </c>
      <c r="C132" s="323" t="s">
        <v>154</v>
      </c>
      <c r="D132" s="323" t="s">
        <v>398</v>
      </c>
      <c r="E132" s="323"/>
      <c r="F132" s="323"/>
      <c r="G132" s="308"/>
      <c r="H132" s="308"/>
      <c r="I132" s="308"/>
    </row>
    <row r="133" spans="1:9">
      <c r="A133" s="308"/>
      <c r="B133" s="305" t="s">
        <v>108</v>
      </c>
      <c r="C133" s="306">
        <v>0.23300000000000001</v>
      </c>
      <c r="D133" s="307">
        <v>324</v>
      </c>
      <c r="E133" s="306"/>
      <c r="F133" s="307"/>
      <c r="G133" s="308"/>
      <c r="H133" s="308"/>
      <c r="I133" s="308"/>
    </row>
    <row r="134" spans="1:9">
      <c r="A134" s="308"/>
      <c r="B134" s="305" t="s">
        <v>160</v>
      </c>
      <c r="C134" s="306" t="s">
        <v>187</v>
      </c>
      <c r="D134" s="307">
        <v>49</v>
      </c>
      <c r="E134" s="306"/>
      <c r="F134" s="307"/>
      <c r="G134" s="308"/>
      <c r="H134" s="308"/>
      <c r="I134" s="308"/>
    </row>
    <row r="135" spans="1:9">
      <c r="A135" s="308"/>
      <c r="B135" s="305" t="s">
        <v>10</v>
      </c>
      <c r="C135" s="306">
        <v>0.113</v>
      </c>
      <c r="D135" s="307">
        <v>55</v>
      </c>
      <c r="E135" s="306"/>
      <c r="F135" s="307"/>
      <c r="G135" s="308"/>
      <c r="H135" s="308"/>
      <c r="I135" s="308"/>
    </row>
    <row r="136" spans="1:9" s="183" customFormat="1">
      <c r="A136" s="308"/>
      <c r="B136" s="305" t="s">
        <v>161</v>
      </c>
      <c r="C136" s="306" t="s">
        <v>187</v>
      </c>
      <c r="D136" s="307">
        <v>8</v>
      </c>
      <c r="E136" s="306"/>
      <c r="F136" s="307"/>
      <c r="G136" s="308"/>
      <c r="H136" s="308"/>
      <c r="I136" s="308"/>
    </row>
    <row r="137" spans="1:9" s="183" customFormat="1">
      <c r="A137" s="308"/>
      <c r="B137" s="305" t="s">
        <v>162</v>
      </c>
      <c r="C137" s="306" t="s">
        <v>187</v>
      </c>
      <c r="D137" s="307">
        <v>13</v>
      </c>
      <c r="E137" s="306"/>
      <c r="F137" s="307"/>
      <c r="G137" s="308"/>
      <c r="H137" s="308"/>
      <c r="I137" s="308"/>
    </row>
    <row r="138" spans="1:9" s="304" customFormat="1">
      <c r="A138" s="308"/>
      <c r="B138" s="305"/>
      <c r="C138" s="306"/>
      <c r="D138" s="307"/>
      <c r="E138" s="306"/>
      <c r="F138" s="307"/>
      <c r="G138" s="308"/>
      <c r="H138" s="308"/>
      <c r="I138" s="308"/>
    </row>
    <row r="139" spans="1:9" s="304" customFormat="1">
      <c r="A139" s="470" t="s">
        <v>405</v>
      </c>
      <c r="B139" s="470"/>
      <c r="C139" s="470"/>
      <c r="D139" s="470"/>
      <c r="E139" s="470"/>
      <c r="F139" s="470"/>
      <c r="G139" s="470"/>
      <c r="H139" s="470"/>
      <c r="I139" s="470"/>
    </row>
    <row r="140" spans="1:9" s="303" customFormat="1">
      <c r="A140" s="470" t="s">
        <v>406</v>
      </c>
      <c r="B140" s="470"/>
      <c r="C140" s="470"/>
      <c r="D140" s="470"/>
      <c r="E140" s="470"/>
      <c r="F140" s="470"/>
      <c r="G140" s="470"/>
      <c r="H140" s="470"/>
      <c r="I140" s="470"/>
    </row>
    <row r="141" spans="1:9" s="308" customFormat="1">
      <c r="A141" s="315"/>
      <c r="B141" s="315"/>
      <c r="C141" s="315"/>
      <c r="D141" s="315"/>
      <c r="E141" s="315"/>
      <c r="F141" s="315"/>
      <c r="G141" s="315"/>
      <c r="H141" s="315"/>
      <c r="I141" s="315"/>
    </row>
    <row r="142" spans="1:9" s="308" customFormat="1">
      <c r="A142" s="315"/>
      <c r="B142" s="315"/>
      <c r="C142" s="315"/>
      <c r="D142" s="315"/>
      <c r="E142" s="315"/>
      <c r="F142" s="315"/>
      <c r="G142" s="315"/>
      <c r="H142" s="315"/>
      <c r="I142" s="315"/>
    </row>
    <row r="143" spans="1:9" s="303" customFormat="1">
      <c r="A143" s="469" t="s">
        <v>410</v>
      </c>
      <c r="B143" s="469"/>
      <c r="C143" s="469"/>
      <c r="D143" s="469"/>
      <c r="E143" s="469"/>
      <c r="F143" s="469"/>
      <c r="G143" s="469"/>
      <c r="H143" s="469"/>
      <c r="I143" s="469"/>
    </row>
    <row r="144" spans="1:9">
      <c r="A144" s="308"/>
      <c r="B144" s="305"/>
      <c r="C144" s="306"/>
      <c r="D144" s="306"/>
      <c r="E144" s="306"/>
      <c r="F144" s="307"/>
      <c r="G144" s="307"/>
      <c r="H144" s="308"/>
      <c r="I144" s="308"/>
    </row>
    <row r="145" spans="1:9">
      <c r="A145" s="308"/>
      <c r="B145" s="83" t="s">
        <v>156</v>
      </c>
      <c r="C145" s="120" t="s">
        <v>154</v>
      </c>
      <c r="D145" s="120" t="s">
        <v>398</v>
      </c>
      <c r="E145" s="120"/>
      <c r="F145" s="120"/>
      <c r="G145" s="308"/>
      <c r="H145" s="308"/>
      <c r="I145" s="308"/>
    </row>
    <row r="146" spans="1:9">
      <c r="A146" s="308"/>
      <c r="B146" s="305" t="s">
        <v>157</v>
      </c>
      <c r="C146" s="306">
        <v>0.14599999999999999</v>
      </c>
      <c r="D146" s="307">
        <v>194</v>
      </c>
      <c r="E146" s="306"/>
      <c r="F146" s="307"/>
      <c r="G146" s="308"/>
      <c r="H146" s="308"/>
      <c r="I146" s="308"/>
    </row>
    <row r="147" spans="1:9">
      <c r="A147" s="308"/>
      <c r="B147" s="305" t="s">
        <v>158</v>
      </c>
      <c r="C147" s="306">
        <v>0.23200000000000001</v>
      </c>
      <c r="D147" s="307">
        <v>263</v>
      </c>
      <c r="E147" s="306"/>
      <c r="F147" s="307"/>
      <c r="G147" s="308"/>
      <c r="H147" s="308"/>
      <c r="I147" s="308"/>
    </row>
    <row r="148" spans="1:9">
      <c r="A148" s="308"/>
      <c r="B148" s="3"/>
      <c r="C148" s="236"/>
      <c r="D148" s="236"/>
      <c r="E148" s="236"/>
      <c r="F148" s="236"/>
      <c r="G148" s="236"/>
      <c r="H148" s="308"/>
      <c r="I148" s="308"/>
    </row>
    <row r="149" spans="1:9" ht="25.4" customHeight="1">
      <c r="A149" s="470" t="s">
        <v>405</v>
      </c>
      <c r="B149" s="470"/>
      <c r="C149" s="470"/>
      <c r="D149" s="470"/>
      <c r="E149" s="470"/>
      <c r="F149" s="470"/>
      <c r="G149" s="470"/>
      <c r="H149" s="470"/>
      <c r="I149" s="470"/>
    </row>
    <row r="150" spans="1:9" ht="95.15" customHeight="1">
      <c r="A150" s="470" t="s">
        <v>406</v>
      </c>
      <c r="B150" s="470"/>
      <c r="C150" s="470"/>
      <c r="D150" s="470"/>
      <c r="E150" s="470"/>
      <c r="F150" s="470"/>
      <c r="G150" s="470"/>
      <c r="H150" s="470"/>
      <c r="I150" s="470"/>
    </row>
  </sheetData>
  <sortState ref="B89:D109">
    <sortCondition ref="C89:C109"/>
  </sortState>
  <mergeCells count="27">
    <mergeCell ref="A29:I29"/>
    <mergeCell ref="A1:I1"/>
    <mergeCell ref="A26:I26"/>
    <mergeCell ref="A27:I27"/>
    <mergeCell ref="A54:I54"/>
    <mergeCell ref="A55:I55"/>
    <mergeCell ref="A90:I90"/>
    <mergeCell ref="A115:I115"/>
    <mergeCell ref="A116:I116"/>
    <mergeCell ref="A69:I69"/>
    <mergeCell ref="A87:I87"/>
    <mergeCell ref="A88:I88"/>
    <mergeCell ref="A57:I57"/>
    <mergeCell ref="A66:I66"/>
    <mergeCell ref="A67:I67"/>
    <mergeCell ref="A78:I78"/>
    <mergeCell ref="A79:I79"/>
    <mergeCell ref="A81:I81"/>
    <mergeCell ref="A150:I150"/>
    <mergeCell ref="A118:I118"/>
    <mergeCell ref="A127:I127"/>
    <mergeCell ref="A128:I128"/>
    <mergeCell ref="A149:I149"/>
    <mergeCell ref="A130:I130"/>
    <mergeCell ref="A143:I143"/>
    <mergeCell ref="A139:I139"/>
    <mergeCell ref="A140:I14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zoomScale="60" zoomScaleNormal="60" workbookViewId="0">
      <selection activeCell="B5" sqref="B5"/>
    </sheetView>
  </sheetViews>
  <sheetFormatPr defaultRowHeight="14.5"/>
  <sheetData>
    <row r="1" spans="1:10" s="73" customFormat="1">
      <c r="A1" s="156" t="s">
        <v>512</v>
      </c>
      <c r="B1" s="302"/>
      <c r="C1" s="302"/>
      <c r="D1" s="302"/>
      <c r="E1" s="302"/>
      <c r="F1" s="302"/>
      <c r="G1" s="302"/>
      <c r="H1" s="302"/>
      <c r="I1" s="302"/>
      <c r="J1" s="302"/>
    </row>
    <row r="3" spans="1:10">
      <c r="A3" s="233"/>
      <c r="B3" s="233"/>
      <c r="C3" s="491" t="s">
        <v>411</v>
      </c>
      <c r="D3" s="491"/>
      <c r="E3" s="437"/>
      <c r="F3" s="491"/>
      <c r="G3" s="491"/>
      <c r="H3" s="491"/>
      <c r="I3" s="233"/>
      <c r="J3" s="233"/>
    </row>
    <row r="4" spans="1:10">
      <c r="A4" s="233"/>
      <c r="B4" s="167"/>
      <c r="C4" s="420" t="s">
        <v>163</v>
      </c>
      <c r="D4" s="168">
        <v>2018</v>
      </c>
      <c r="E4" s="250">
        <v>2019</v>
      </c>
      <c r="F4" s="168" t="s">
        <v>513</v>
      </c>
      <c r="G4" s="20"/>
      <c r="H4" s="168"/>
      <c r="I4" s="233"/>
      <c r="J4" s="233"/>
    </row>
    <row r="5" spans="1:10" s="452" customFormat="1">
      <c r="A5" s="450"/>
      <c r="B5" s="455" t="s">
        <v>15</v>
      </c>
      <c r="C5" s="458"/>
      <c r="D5" s="458">
        <v>2059</v>
      </c>
      <c r="E5" s="459">
        <v>2056</v>
      </c>
      <c r="F5" s="459"/>
      <c r="G5" s="453"/>
      <c r="H5" s="242"/>
      <c r="I5" s="450"/>
      <c r="J5" s="450"/>
    </row>
    <row r="6" spans="1:10">
      <c r="A6" s="233"/>
      <c r="B6" s="455" t="s">
        <v>14</v>
      </c>
      <c r="C6" s="447"/>
      <c r="D6" s="460">
        <v>2411</v>
      </c>
      <c r="E6" s="461">
        <v>2359</v>
      </c>
      <c r="F6" s="453"/>
      <c r="G6" s="163"/>
      <c r="H6" s="242"/>
      <c r="I6" s="233"/>
      <c r="J6" s="233"/>
    </row>
    <row r="7" spans="1:10">
      <c r="A7" s="233"/>
      <c r="B7" s="455" t="s">
        <v>20</v>
      </c>
      <c r="C7" s="447"/>
      <c r="D7" s="462">
        <v>2970</v>
      </c>
      <c r="E7" s="461">
        <v>2936</v>
      </c>
      <c r="F7" s="454"/>
      <c r="G7" s="163"/>
      <c r="H7" s="243"/>
      <c r="I7" s="233"/>
      <c r="J7" s="233"/>
    </row>
    <row r="8" spans="1:10" s="384" customFormat="1" ht="13.5" customHeight="1">
      <c r="A8" s="29"/>
      <c r="B8" s="455" t="s">
        <v>19</v>
      </c>
      <c r="C8" s="452"/>
      <c r="D8" s="460">
        <v>3500</v>
      </c>
      <c r="E8" s="461">
        <v>3529</v>
      </c>
      <c r="F8" s="453"/>
      <c r="G8" s="439"/>
      <c r="H8" s="440"/>
      <c r="I8" s="29"/>
      <c r="J8" s="29"/>
    </row>
    <row r="9" spans="1:10">
      <c r="A9" s="233"/>
      <c r="B9" s="455" t="s">
        <v>17</v>
      </c>
      <c r="C9" s="447"/>
      <c r="D9" s="460">
        <v>4284</v>
      </c>
      <c r="E9" s="461">
        <v>4177</v>
      </c>
      <c r="F9" s="453"/>
      <c r="G9" s="163"/>
      <c r="H9" s="242"/>
      <c r="I9" s="233"/>
      <c r="J9" s="233"/>
    </row>
    <row r="10" spans="1:10" ht="26">
      <c r="A10" s="233"/>
      <c r="B10" s="455" t="s">
        <v>22</v>
      </c>
      <c r="C10" s="447"/>
      <c r="D10" s="460">
        <v>5051</v>
      </c>
      <c r="E10" s="461">
        <v>4995</v>
      </c>
      <c r="F10" s="453"/>
      <c r="G10" s="163"/>
      <c r="H10" s="242"/>
      <c r="I10" s="233"/>
      <c r="J10" s="233"/>
    </row>
    <row r="11" spans="1:10" s="448" customFormat="1">
      <c r="A11" s="451"/>
      <c r="B11" s="438" t="s">
        <v>25</v>
      </c>
      <c r="C11" s="464">
        <v>7754</v>
      </c>
      <c r="D11" s="464">
        <v>7754</v>
      </c>
      <c r="E11" s="465">
        <v>7577</v>
      </c>
      <c r="F11" s="465">
        <v>7577</v>
      </c>
      <c r="G11" s="466"/>
      <c r="H11" s="440"/>
      <c r="I11" s="451"/>
      <c r="J11" s="451"/>
    </row>
    <row r="12" spans="1:10" ht="26">
      <c r="A12" s="233"/>
      <c r="B12" s="455" t="s">
        <v>16</v>
      </c>
      <c r="C12" s="447"/>
      <c r="D12" s="460">
        <v>8997</v>
      </c>
      <c r="E12" s="461">
        <v>8896</v>
      </c>
      <c r="F12" s="453"/>
      <c r="G12" s="163"/>
      <c r="H12" s="242"/>
      <c r="I12" s="233"/>
      <c r="J12" s="233"/>
    </row>
    <row r="13" spans="1:10">
      <c r="A13" s="233"/>
      <c r="B13" s="455" t="s">
        <v>28</v>
      </c>
      <c r="C13" s="447"/>
      <c r="D13" s="460">
        <v>9004</v>
      </c>
      <c r="E13" s="461">
        <v>9004</v>
      </c>
      <c r="F13" s="453"/>
      <c r="G13" s="163"/>
      <c r="H13" s="242"/>
      <c r="I13" s="233"/>
      <c r="J13" s="233"/>
    </row>
    <row r="14" spans="1:10">
      <c r="A14" s="233"/>
      <c r="B14" s="455" t="s">
        <v>27</v>
      </c>
      <c r="C14" s="447"/>
      <c r="D14" s="460">
        <v>10275</v>
      </c>
      <c r="E14" s="461">
        <v>9860</v>
      </c>
      <c r="F14" s="453"/>
      <c r="G14" s="163"/>
      <c r="H14" s="242"/>
      <c r="I14" s="233"/>
      <c r="J14" s="233"/>
    </row>
    <row r="15" spans="1:10">
      <c r="A15" s="233"/>
      <c r="B15" s="455" t="s">
        <v>33</v>
      </c>
      <c r="C15" s="447"/>
      <c r="D15" s="460">
        <v>12627</v>
      </c>
      <c r="E15" s="461">
        <v>12496</v>
      </c>
      <c r="F15" s="453"/>
      <c r="G15" s="163"/>
      <c r="H15" s="242"/>
      <c r="I15" s="233"/>
      <c r="J15" s="233"/>
    </row>
    <row r="16" spans="1:10">
      <c r="A16" s="233"/>
      <c r="B16" s="455" t="s">
        <v>26</v>
      </c>
      <c r="C16" s="447"/>
      <c r="D16" s="460">
        <v>13526</v>
      </c>
      <c r="E16" s="461">
        <v>13101</v>
      </c>
      <c r="F16" s="453"/>
      <c r="G16" s="163"/>
      <c r="H16" s="242"/>
      <c r="I16" s="233"/>
      <c r="J16" s="233"/>
    </row>
    <row r="17" spans="1:10" ht="26">
      <c r="A17" s="233"/>
      <c r="B17" s="455" t="s">
        <v>21</v>
      </c>
      <c r="C17" s="447"/>
      <c r="D17" s="460">
        <v>13311</v>
      </c>
      <c r="E17" s="461">
        <v>13284</v>
      </c>
      <c r="F17" s="453"/>
      <c r="G17" s="163"/>
      <c r="H17" s="242"/>
      <c r="I17" s="233"/>
      <c r="J17" s="233"/>
    </row>
    <row r="18" spans="1:10">
      <c r="A18" s="233"/>
      <c r="B18" s="449" t="s">
        <v>8</v>
      </c>
      <c r="C18" s="452"/>
      <c r="D18" s="463">
        <v>14469</v>
      </c>
      <c r="E18" s="461">
        <v>14186</v>
      </c>
      <c r="F18" s="453"/>
      <c r="G18" s="163"/>
      <c r="H18" s="242"/>
      <c r="I18" s="233"/>
      <c r="J18" s="233"/>
    </row>
    <row r="19" spans="1:10">
      <c r="A19" s="233"/>
      <c r="B19" s="455" t="s">
        <v>18</v>
      </c>
      <c r="C19" s="447"/>
      <c r="D19" s="460">
        <v>16605</v>
      </c>
      <c r="E19" s="461">
        <v>14364</v>
      </c>
      <c r="F19" s="453"/>
      <c r="G19" s="163"/>
      <c r="H19" s="242"/>
      <c r="I19" s="233"/>
      <c r="J19" s="233"/>
    </row>
    <row r="20" spans="1:10">
      <c r="A20" s="233"/>
      <c r="B20" s="455" t="s">
        <v>23</v>
      </c>
      <c r="C20" s="447"/>
      <c r="D20" s="460">
        <v>15638</v>
      </c>
      <c r="E20" s="461">
        <v>14788</v>
      </c>
      <c r="F20" s="453"/>
      <c r="G20" s="163"/>
      <c r="H20" s="242"/>
      <c r="I20" s="233"/>
      <c r="J20" s="233"/>
    </row>
    <row r="21" spans="1:10">
      <c r="A21" s="233"/>
      <c r="B21" s="455" t="s">
        <v>30</v>
      </c>
      <c r="C21" s="447"/>
      <c r="D21" s="460">
        <v>15217</v>
      </c>
      <c r="E21" s="461">
        <v>14961</v>
      </c>
      <c r="F21" s="453"/>
      <c r="G21" s="163"/>
      <c r="H21" s="242"/>
      <c r="I21" s="233"/>
      <c r="J21" s="233"/>
    </row>
    <row r="22" spans="1:10" ht="26">
      <c r="A22" s="233"/>
      <c r="B22" s="455" t="s">
        <v>24</v>
      </c>
      <c r="C22" s="447"/>
      <c r="D22" s="460">
        <v>18203</v>
      </c>
      <c r="E22" s="461">
        <v>17177</v>
      </c>
      <c r="F22" s="453"/>
      <c r="G22" s="163"/>
      <c r="H22" s="242"/>
      <c r="I22" s="233"/>
      <c r="J22" s="233"/>
    </row>
    <row r="23" spans="1:10">
      <c r="A23" s="233"/>
      <c r="B23" s="455" t="s">
        <v>32</v>
      </c>
      <c r="C23" s="447"/>
      <c r="D23" s="460">
        <v>18515</v>
      </c>
      <c r="E23" s="461">
        <v>18583</v>
      </c>
      <c r="F23" s="453"/>
      <c r="G23" s="163"/>
      <c r="H23" s="242"/>
      <c r="I23" s="233"/>
      <c r="J23" s="233"/>
    </row>
    <row r="24" spans="1:10">
      <c r="A24" s="233"/>
      <c r="B24" s="455" t="s">
        <v>29</v>
      </c>
      <c r="C24" s="447"/>
      <c r="D24" s="460">
        <v>22189</v>
      </c>
      <c r="E24" s="461">
        <v>22004</v>
      </c>
      <c r="F24" s="453"/>
      <c r="G24" s="163"/>
      <c r="H24" s="242"/>
      <c r="I24" s="233"/>
      <c r="J24" s="233"/>
    </row>
    <row r="25" spans="1:10">
      <c r="A25" s="233"/>
      <c r="B25" s="455" t="s">
        <v>31</v>
      </c>
      <c r="C25" s="447"/>
      <c r="D25" s="460">
        <v>24354</v>
      </c>
      <c r="E25" s="461">
        <v>23642</v>
      </c>
      <c r="F25" s="453"/>
      <c r="G25" s="163"/>
      <c r="H25" s="242"/>
      <c r="I25" s="233"/>
      <c r="J25" s="233"/>
    </row>
    <row r="26" spans="1:10" ht="26">
      <c r="A26" s="233"/>
      <c r="B26" s="455" t="s">
        <v>9</v>
      </c>
      <c r="C26" s="447"/>
      <c r="D26" s="456">
        <v>241047</v>
      </c>
      <c r="E26" s="457">
        <v>246677</v>
      </c>
      <c r="F26" s="453"/>
      <c r="G26" s="163"/>
      <c r="H26" s="165"/>
      <c r="I26" s="233"/>
      <c r="J26" s="233"/>
    </row>
    <row r="27" spans="1:10" s="183" customFormat="1">
      <c r="A27" s="233"/>
      <c r="B27" s="164"/>
      <c r="C27" s="22"/>
      <c r="D27" s="22"/>
      <c r="E27" s="164"/>
      <c r="F27" s="163"/>
      <c r="G27" s="163"/>
      <c r="H27" s="165"/>
      <c r="I27" s="233"/>
      <c r="J27" s="233"/>
    </row>
    <row r="28" spans="1:10">
      <c r="A28" s="492" t="s">
        <v>514</v>
      </c>
      <c r="B28" s="492"/>
      <c r="C28" s="492"/>
      <c r="D28" s="492"/>
      <c r="E28" s="492"/>
      <c r="F28" s="492"/>
      <c r="G28" s="492"/>
      <c r="H28" s="492"/>
      <c r="I28" s="492"/>
      <c r="J28" s="492"/>
    </row>
    <row r="29" spans="1:10">
      <c r="A29" s="233" t="s">
        <v>515</v>
      </c>
      <c r="B29" s="233"/>
      <c r="C29" s="233"/>
      <c r="D29" s="233"/>
      <c r="E29" s="233"/>
      <c r="F29" s="233"/>
      <c r="G29" s="233"/>
      <c r="H29" s="233"/>
      <c r="I29" s="233"/>
      <c r="J29" s="233"/>
    </row>
    <row r="30" spans="1:10">
      <c r="A30" s="233" t="s">
        <v>412</v>
      </c>
      <c r="B30" s="233"/>
      <c r="C30" s="233"/>
      <c r="D30" s="233"/>
      <c r="E30" s="233"/>
      <c r="F30" s="233"/>
      <c r="G30" s="233"/>
      <c r="H30" s="233"/>
      <c r="I30" s="233"/>
      <c r="J30" s="233"/>
    </row>
    <row r="31" spans="1:10">
      <c r="A31" s="308" t="s">
        <v>413</v>
      </c>
      <c r="B31" s="308"/>
      <c r="C31" s="308"/>
      <c r="D31" s="308"/>
      <c r="E31" s="308"/>
      <c r="F31" s="308"/>
      <c r="G31" s="308"/>
      <c r="H31" s="308"/>
      <c r="I31" s="308"/>
      <c r="J31" s="308"/>
    </row>
    <row r="33" spans="1:4" s="73" customFormat="1">
      <c r="A33" s="156" t="s">
        <v>516</v>
      </c>
      <c r="B33" s="302"/>
      <c r="C33" s="302"/>
      <c r="D33" s="302"/>
    </row>
    <row r="35" spans="1:4">
      <c r="A35" s="308"/>
      <c r="B35" s="308"/>
      <c r="C35" s="308" t="s">
        <v>411</v>
      </c>
      <c r="D35" s="308"/>
    </row>
    <row r="36" spans="1:4">
      <c r="A36" s="308"/>
      <c r="B36" s="382"/>
      <c r="C36" s="382" t="s">
        <v>81</v>
      </c>
      <c r="D36" s="382" t="s">
        <v>13</v>
      </c>
    </row>
    <row r="37" spans="1:4">
      <c r="A37" s="308"/>
      <c r="B37" s="382" t="s">
        <v>15</v>
      </c>
      <c r="C37" s="385">
        <v>75</v>
      </c>
      <c r="D37" s="382"/>
    </row>
    <row r="38" spans="1:4">
      <c r="A38" s="308"/>
      <c r="B38" s="382" t="s">
        <v>14</v>
      </c>
      <c r="C38" s="385">
        <v>97</v>
      </c>
      <c r="D38" s="204"/>
    </row>
    <row r="39" spans="1:4">
      <c r="A39" s="308"/>
      <c r="B39" s="382" t="s">
        <v>20</v>
      </c>
      <c r="C39" s="385">
        <v>116</v>
      </c>
      <c r="D39" s="382"/>
    </row>
    <row r="40" spans="1:4">
      <c r="A40" s="308"/>
      <c r="B40" s="382" t="s">
        <v>19</v>
      </c>
      <c r="C40" s="385">
        <v>126</v>
      </c>
      <c r="D40" s="382"/>
    </row>
    <row r="41" spans="1:4">
      <c r="A41" s="308"/>
      <c r="B41" s="382" t="s">
        <v>17</v>
      </c>
      <c r="C41" s="385">
        <v>171</v>
      </c>
      <c r="D41" s="382"/>
    </row>
    <row r="42" spans="1:4">
      <c r="A42" s="308"/>
      <c r="B42" s="382" t="s">
        <v>22</v>
      </c>
      <c r="C42" s="385">
        <v>196</v>
      </c>
      <c r="D42" s="382"/>
    </row>
    <row r="43" spans="1:4">
      <c r="A43" s="308"/>
      <c r="B43" s="384" t="s">
        <v>25</v>
      </c>
      <c r="D43" s="413">
        <v>386</v>
      </c>
    </row>
    <row r="44" spans="1:4">
      <c r="A44" s="308"/>
      <c r="B44" s="382" t="s">
        <v>28</v>
      </c>
      <c r="C44" s="385">
        <v>404</v>
      </c>
      <c r="D44" s="382"/>
    </row>
    <row r="45" spans="1:4">
      <c r="A45" s="308"/>
      <c r="B45" s="382" t="s">
        <v>16</v>
      </c>
      <c r="C45" s="385">
        <v>418</v>
      </c>
      <c r="D45" s="382"/>
    </row>
    <row r="46" spans="1:4">
      <c r="A46" s="308"/>
      <c r="B46" s="382" t="s">
        <v>27</v>
      </c>
      <c r="C46" s="385">
        <v>459</v>
      </c>
      <c r="D46" s="382"/>
    </row>
    <row r="47" spans="1:4">
      <c r="A47" s="308"/>
      <c r="B47" s="382" t="s">
        <v>21</v>
      </c>
      <c r="C47" s="385">
        <v>509</v>
      </c>
      <c r="D47" s="204"/>
    </row>
    <row r="48" spans="1:4">
      <c r="A48" s="308"/>
      <c r="B48" s="382" t="s">
        <v>26</v>
      </c>
      <c r="C48" s="385">
        <v>715</v>
      </c>
      <c r="D48" s="382"/>
    </row>
    <row r="49" spans="1:4">
      <c r="A49" s="308"/>
      <c r="B49" s="382" t="s">
        <v>23</v>
      </c>
      <c r="C49" s="385">
        <v>740</v>
      </c>
      <c r="D49" s="204"/>
    </row>
    <row r="50" spans="1:4">
      <c r="A50" s="308"/>
      <c r="B50" s="382" t="s">
        <v>24</v>
      </c>
      <c r="C50" s="385">
        <v>904</v>
      </c>
      <c r="D50" s="382"/>
    </row>
    <row r="51" spans="1:4">
      <c r="A51" s="308"/>
      <c r="B51" s="382" t="s">
        <v>30</v>
      </c>
      <c r="C51" s="385">
        <v>931</v>
      </c>
      <c r="D51" s="382"/>
    </row>
    <row r="52" spans="1:4">
      <c r="A52" s="308"/>
      <c r="B52" s="382" t="s">
        <v>33</v>
      </c>
      <c r="C52" s="385">
        <v>1036</v>
      </c>
      <c r="D52" s="382"/>
    </row>
    <row r="53" spans="1:4">
      <c r="A53" s="308"/>
      <c r="B53" s="309" t="s">
        <v>8</v>
      </c>
      <c r="C53" s="385">
        <v>1073</v>
      </c>
      <c r="D53" s="382"/>
    </row>
    <row r="54" spans="1:4">
      <c r="A54" s="308"/>
      <c r="B54" s="382" t="s">
        <v>32</v>
      </c>
      <c r="C54" s="385">
        <v>1381</v>
      </c>
      <c r="D54" s="382"/>
    </row>
    <row r="55" spans="1:4">
      <c r="A55" s="308"/>
      <c r="B55" s="382" t="s">
        <v>29</v>
      </c>
      <c r="C55" s="385">
        <v>1401</v>
      </c>
      <c r="D55" s="382"/>
    </row>
    <row r="56" spans="1:4">
      <c r="A56" s="308"/>
      <c r="B56" s="382" t="s">
        <v>31</v>
      </c>
      <c r="C56" s="385">
        <v>1411</v>
      </c>
      <c r="D56" s="204"/>
    </row>
    <row r="57" spans="1:4">
      <c r="A57" s="308"/>
      <c r="B57" s="382" t="s">
        <v>18</v>
      </c>
      <c r="C57" s="385">
        <v>1667</v>
      </c>
      <c r="D57" s="382"/>
    </row>
    <row r="58" spans="1:4">
      <c r="A58" s="308"/>
      <c r="B58" s="382" t="s">
        <v>9</v>
      </c>
      <c r="C58" s="385">
        <v>14216</v>
      </c>
      <c r="D58" s="382"/>
    </row>
    <row r="60" spans="1:4">
      <c r="A60" s="308" t="s">
        <v>164</v>
      </c>
      <c r="B60" s="308"/>
      <c r="C60" s="308"/>
      <c r="D60" s="308"/>
    </row>
    <row r="61" spans="1:4">
      <c r="A61" s="308" t="s">
        <v>414</v>
      </c>
      <c r="B61" s="308"/>
      <c r="C61" s="308"/>
      <c r="D61" s="308"/>
    </row>
  </sheetData>
  <sortState ref="B37:C57">
    <sortCondition ref="C37:C57"/>
  </sortState>
  <mergeCells count="3">
    <mergeCell ref="C3:D3"/>
    <mergeCell ref="F3:H3"/>
    <mergeCell ref="A28:J2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0. Overview</vt:lpstr>
      <vt:lpstr>1. Demographics</vt:lpstr>
      <vt:lpstr>2. Poverty</vt:lpstr>
      <vt:lpstr>3. Cost of Living</vt:lpstr>
      <vt:lpstr>4. Income</vt:lpstr>
      <vt:lpstr>5. Housing</vt:lpstr>
      <vt:lpstr>6. Food &amp; Nutrition</vt:lpstr>
      <vt:lpstr>7. Child Care</vt:lpstr>
      <vt:lpstr>8. Transportation &amp; Commute</vt:lpstr>
      <vt:lpstr>9. Health Ins. &amp; Health Care</vt:lpstr>
      <vt:lpstr>10. Employment</vt:lpstr>
      <vt:lpstr>11. Community Safety</vt:lpstr>
      <vt:lpstr>12. Domestic Violence</vt:lpstr>
      <vt:lpstr>13. Substance Use Disorder</vt:lpstr>
      <vt:lpstr>14. Mental Health Services</vt:lpstr>
      <vt:lpstr>15. Education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Golden</dc:creator>
  <cp:keywords/>
  <dc:description/>
  <cp:lastModifiedBy>Windows User</cp:lastModifiedBy>
  <cp:revision/>
  <dcterms:created xsi:type="dcterms:W3CDTF">2015-06-05T18:17:20Z</dcterms:created>
  <dcterms:modified xsi:type="dcterms:W3CDTF">2021-02-14T13:15:17Z</dcterms:modified>
  <cp:category/>
  <cp:contentStatus/>
</cp:coreProperties>
</file>